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estlandshus.sharepoint.com/Delte dokumenter/VestlandsHus/07 Ole H/01 BYGGE PROSESS/02.10 CLAUDE/"/>
    </mc:Choice>
  </mc:AlternateContent>
  <xr:revisionPtr revIDLastSave="4231" documentId="8_{67908707-6BE4-4496-B86D-00EBC7AA6CE2}" xr6:coauthVersionLast="47" xr6:coauthVersionMax="47" xr10:uidLastSave="{B1D5009C-95A8-4ACA-A1E3-77054C867AA3}"/>
  <bookViews>
    <workbookView xWindow="3120" yWindow="3120" windowWidth="21600" windowHeight="12585" tabRatio="846" activeTab="5" xr2:uid="{00000000-000D-0000-FFFF-FFFF00000000}"/>
  </bookViews>
  <sheets>
    <sheet name="Sammendrag" sheetId="1" r:id="rId1"/>
    <sheet name="01 Befaring" sheetId="2" r:id="rId2"/>
    <sheet name="02 Adm" sheetId="10" r:id="rId3"/>
    <sheet name="03 Risiko" sheetId="11" r:id="rId4"/>
    <sheet name="04 Riving" sheetId="3" r:id="rId5"/>
    <sheet name="05 Tømrer" sheetId="4" r:id="rId6"/>
    <sheet name="06 Betong" sheetId="5" r:id="rId7"/>
    <sheet name="07 Våtrom" sheetId="6" r:id="rId8"/>
    <sheet name="08 UE"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8" i="8" l="1"/>
  <c r="F17" i="8"/>
  <c r="F16" i="8"/>
  <c r="F15" i="8"/>
  <c r="F14" i="8"/>
  <c r="F13" i="8"/>
  <c r="F12" i="8"/>
  <c r="F11" i="8"/>
  <c r="F10" i="8"/>
  <c r="F9" i="8"/>
  <c r="F8" i="8"/>
  <c r="F7" i="8"/>
  <c r="F6" i="8"/>
  <c r="F21" i="1"/>
  <c r="F20" i="1"/>
  <c r="F19" i="1"/>
  <c r="F18" i="1"/>
  <c r="F17" i="1"/>
  <c r="F16" i="1"/>
  <c r="J16" i="8"/>
  <c r="I16" i="8"/>
  <c r="G16" i="8"/>
  <c r="J15" i="8"/>
  <c r="I15" i="8"/>
  <c r="G15" i="8"/>
  <c r="J9" i="8"/>
  <c r="I9" i="8"/>
  <c r="G9" i="8"/>
  <c r="J8" i="8"/>
  <c r="I8" i="8"/>
  <c r="G8" i="8"/>
  <c r="J7" i="8"/>
  <c r="I7" i="8"/>
  <c r="G7" i="8"/>
  <c r="G205" i="4"/>
  <c r="H67" i="6"/>
  <c r="H66" i="6"/>
  <c r="G67" i="6"/>
  <c r="G66" i="6"/>
  <c r="E62" i="6"/>
  <c r="H59" i="6"/>
  <c r="F20" i="6"/>
  <c r="F19" i="6"/>
  <c r="F18" i="6"/>
  <c r="F17" i="6"/>
  <c r="F16" i="6"/>
  <c r="F15" i="6"/>
  <c r="F14" i="6"/>
  <c r="F13" i="6"/>
  <c r="F12" i="6"/>
  <c r="E54" i="6"/>
  <c r="E48" i="6"/>
  <c r="H46" i="6"/>
  <c r="E36" i="6"/>
  <c r="H61" i="6"/>
  <c r="H60" i="6"/>
  <c r="H58" i="6"/>
  <c r="H53" i="6"/>
  <c r="H52" i="6"/>
  <c r="H47" i="6"/>
  <c r="H45" i="6"/>
  <c r="H44" i="6"/>
  <c r="H43" i="6"/>
  <c r="H42" i="6"/>
  <c r="H41" i="6"/>
  <c r="H40" i="6"/>
  <c r="H35" i="6"/>
  <c r="H34" i="6"/>
  <c r="H33" i="6"/>
  <c r="H32" i="6"/>
  <c r="H31" i="6"/>
  <c r="H30" i="6"/>
  <c r="H29" i="6"/>
  <c r="H28" i="6"/>
  <c r="H27" i="6"/>
  <c r="H26" i="6"/>
  <c r="J28" i="10"/>
  <c r="I28" i="10"/>
  <c r="G28" i="10"/>
  <c r="F28" i="10"/>
  <c r="J27" i="10"/>
  <c r="I27" i="10"/>
  <c r="G27" i="10"/>
  <c r="F27" i="10"/>
  <c r="J26" i="10"/>
  <c r="I26" i="10"/>
  <c r="G26" i="10"/>
  <c r="F26" i="10"/>
  <c r="J25" i="10"/>
  <c r="I25" i="10"/>
  <c r="G25" i="10"/>
  <c r="F25" i="10"/>
  <c r="J15" i="5"/>
  <c r="I15" i="5"/>
  <c r="G15" i="5"/>
  <c r="F15" i="5"/>
  <c r="J14" i="5"/>
  <c r="I14" i="5"/>
  <c r="G14" i="5"/>
  <c r="F14" i="5"/>
  <c r="J13" i="5"/>
  <c r="I13" i="5"/>
  <c r="G13" i="5"/>
  <c r="F13" i="5"/>
  <c r="E57" i="5"/>
  <c r="G56" i="5"/>
  <c r="G55" i="5"/>
  <c r="E36" i="5"/>
  <c r="E77" i="5"/>
  <c r="E43" i="5"/>
  <c r="E51" i="5"/>
  <c r="E28" i="5"/>
  <c r="G76" i="5"/>
  <c r="G75" i="5"/>
  <c r="G74" i="5"/>
  <c r="G73" i="5"/>
  <c r="G72" i="5"/>
  <c r="G71" i="5"/>
  <c r="G70" i="5"/>
  <c r="G69" i="5"/>
  <c r="G68" i="5"/>
  <c r="G67" i="5"/>
  <c r="G66" i="5"/>
  <c r="G65" i="5"/>
  <c r="G64" i="5"/>
  <c r="G63" i="5"/>
  <c r="G62" i="5"/>
  <c r="G61" i="5"/>
  <c r="G42" i="5"/>
  <c r="G41" i="5"/>
  <c r="G40" i="5"/>
  <c r="G50" i="5"/>
  <c r="G49" i="5"/>
  <c r="G48" i="5"/>
  <c r="G47" i="5"/>
  <c r="G27" i="5"/>
  <c r="G26" i="5"/>
  <c r="G25" i="5"/>
  <c r="G35" i="5"/>
  <c r="G34" i="5"/>
  <c r="G33" i="5"/>
  <c r="G24" i="5"/>
  <c r="G32" i="5"/>
  <c r="G23" i="5"/>
  <c r="G182" i="4"/>
  <c r="J45" i="4"/>
  <c r="I45" i="4"/>
  <c r="G45" i="4"/>
  <c r="F45" i="4"/>
  <c r="J44" i="4"/>
  <c r="I44" i="4"/>
  <c r="G44" i="4"/>
  <c r="F44" i="4"/>
  <c r="J43" i="4"/>
  <c r="I43" i="4"/>
  <c r="G43" i="4"/>
  <c r="F43" i="4"/>
  <c r="J42" i="4"/>
  <c r="I42" i="4"/>
  <c r="G42" i="4"/>
  <c r="F42" i="4"/>
  <c r="J41" i="4"/>
  <c r="I41" i="4"/>
  <c r="G41" i="4"/>
  <c r="F41" i="4"/>
  <c r="I39" i="4"/>
  <c r="J46" i="4"/>
  <c r="I46" i="4"/>
  <c r="G46" i="4"/>
  <c r="F46" i="4"/>
  <c r="J40" i="4"/>
  <c r="I40" i="4"/>
  <c r="G40" i="4"/>
  <c r="F40" i="4"/>
  <c r="J39" i="4"/>
  <c r="G39" i="4"/>
  <c r="F39" i="4"/>
  <c r="J38" i="4"/>
  <c r="I38" i="4"/>
  <c r="G38" i="4"/>
  <c r="F38" i="4"/>
  <c r="E332" i="4"/>
  <c r="G331" i="4"/>
  <c r="E328" i="4"/>
  <c r="G327" i="4"/>
  <c r="E324" i="4"/>
  <c r="G323" i="4"/>
  <c r="G322" i="4"/>
  <c r="J37" i="4"/>
  <c r="I37" i="4"/>
  <c r="G37" i="4"/>
  <c r="F37" i="4"/>
  <c r="I36" i="4"/>
  <c r="I35" i="4"/>
  <c r="E318" i="4"/>
  <c r="G317" i="4"/>
  <c r="G316" i="4"/>
  <c r="G315" i="4"/>
  <c r="G314" i="4"/>
  <c r="G313" i="4"/>
  <c r="G285" i="4"/>
  <c r="G284" i="4"/>
  <c r="G283" i="4"/>
  <c r="E286" i="4"/>
  <c r="I34" i="4"/>
  <c r="I33" i="4"/>
  <c r="I32" i="4"/>
  <c r="I31" i="4"/>
  <c r="I30" i="4"/>
  <c r="E279" i="4"/>
  <c r="G278" i="4"/>
  <c r="G273" i="4"/>
  <c r="G272" i="4"/>
  <c r="G271" i="4"/>
  <c r="G270" i="4"/>
  <c r="G269" i="4"/>
  <c r="E274" i="4"/>
  <c r="E259" i="4"/>
  <c r="E251" i="4"/>
  <c r="G258" i="4"/>
  <c r="G257" i="4"/>
  <c r="G256" i="4"/>
  <c r="G255" i="4"/>
  <c r="G250" i="4"/>
  <c r="G249" i="4"/>
  <c r="G248" i="4"/>
  <c r="G247" i="4"/>
  <c r="G246" i="4"/>
  <c r="G245" i="4"/>
  <c r="E241" i="4"/>
  <c r="G240" i="4"/>
  <c r="G239" i="4"/>
  <c r="G238" i="4"/>
  <c r="G237" i="4"/>
  <c r="E233" i="4"/>
  <c r="G232" i="4"/>
  <c r="E228" i="4"/>
  <c r="G227" i="4"/>
  <c r="G226" i="4"/>
  <c r="J47" i="4"/>
  <c r="I47" i="4"/>
  <c r="G47" i="4"/>
  <c r="F47" i="4"/>
  <c r="I29" i="4"/>
  <c r="I28" i="4"/>
  <c r="I27" i="4"/>
  <c r="I26" i="4"/>
  <c r="I25" i="4"/>
  <c r="I24" i="4"/>
  <c r="E222" i="4"/>
  <c r="G221" i="4"/>
  <c r="I23" i="4"/>
  <c r="I22" i="4"/>
  <c r="I21" i="4"/>
  <c r="I20" i="4"/>
  <c r="I19" i="4"/>
  <c r="E217" i="4"/>
  <c r="G216" i="4"/>
  <c r="E212" i="4"/>
  <c r="G211" i="4"/>
  <c r="G206" i="4"/>
  <c r="G204" i="4"/>
  <c r="G203" i="4"/>
  <c r="G202" i="4"/>
  <c r="E207" i="4"/>
  <c r="E198" i="4"/>
  <c r="G197" i="4"/>
  <c r="G196" i="4"/>
  <c r="E193" i="4"/>
  <c r="G192" i="4"/>
  <c r="G191" i="4"/>
  <c r="G190" i="4"/>
  <c r="G189" i="4"/>
  <c r="G188" i="4"/>
  <c r="G187" i="4"/>
  <c r="G186" i="4"/>
  <c r="G185" i="4"/>
  <c r="G184" i="4"/>
  <c r="G183" i="4"/>
  <c r="G177" i="4"/>
  <c r="E178" i="4"/>
  <c r="G172" i="4"/>
  <c r="G171" i="4"/>
  <c r="G170" i="4"/>
  <c r="G169" i="4"/>
  <c r="G168" i="4"/>
  <c r="G167" i="4"/>
  <c r="E173" i="4"/>
  <c r="I17" i="4"/>
  <c r="I16" i="4"/>
  <c r="I15" i="4"/>
  <c r="G162" i="4"/>
  <c r="G161" i="4"/>
  <c r="G160" i="4"/>
  <c r="G159" i="4"/>
  <c r="E163" i="4"/>
  <c r="G151" i="4"/>
  <c r="I18" i="4"/>
  <c r="I14" i="4"/>
  <c r="I13" i="4"/>
  <c r="I9" i="4"/>
  <c r="E113" i="4"/>
  <c r="G112" i="4"/>
  <c r="G111" i="4"/>
  <c r="G110" i="4"/>
  <c r="G109" i="4"/>
  <c r="E95" i="4"/>
  <c r="E77" i="4"/>
  <c r="E62" i="4"/>
  <c r="I8" i="4"/>
  <c r="G92" i="4"/>
  <c r="G91" i="4"/>
  <c r="I7" i="4"/>
  <c r="I6" i="4"/>
  <c r="E309" i="4"/>
  <c r="G308" i="4"/>
  <c r="G307" i="4"/>
  <c r="G306" i="4"/>
  <c r="G305" i="4"/>
  <c r="G304" i="4"/>
  <c r="G303" i="4"/>
  <c r="G302" i="4"/>
  <c r="G301" i="4"/>
  <c r="E297" i="4"/>
  <c r="G296" i="4"/>
  <c r="G295" i="4"/>
  <c r="G294" i="4"/>
  <c r="G293" i="4"/>
  <c r="G292" i="4"/>
  <c r="G291" i="4"/>
  <c r="G290" i="4"/>
  <c r="E265" i="4"/>
  <c r="G264" i="4"/>
  <c r="G263" i="4"/>
  <c r="E155" i="4"/>
  <c r="G154" i="4"/>
  <c r="G153" i="4"/>
  <c r="G152" i="4"/>
  <c r="G150" i="4"/>
  <c r="G149" i="4"/>
  <c r="G148" i="4"/>
  <c r="G147" i="4"/>
  <c r="G146" i="4"/>
  <c r="G145" i="4"/>
  <c r="G144" i="4"/>
  <c r="E131" i="4"/>
  <c r="G130" i="4"/>
  <c r="G129" i="4"/>
  <c r="G128" i="4"/>
  <c r="G127" i="4"/>
  <c r="E122" i="4"/>
  <c r="G121" i="4"/>
  <c r="G120" i="4"/>
  <c r="G119" i="4"/>
  <c r="G118" i="4"/>
  <c r="G108" i="4"/>
  <c r="G107" i="4"/>
  <c r="G106" i="4"/>
  <c r="G105" i="4"/>
  <c r="G104" i="4"/>
  <c r="G103" i="4"/>
  <c r="G94" i="4"/>
  <c r="G93" i="4"/>
  <c r="G90" i="4"/>
  <c r="G89" i="4"/>
  <c r="G88" i="4"/>
  <c r="G87" i="4"/>
  <c r="G86" i="4"/>
  <c r="G85" i="4"/>
  <c r="G76" i="4"/>
  <c r="G75" i="4"/>
  <c r="G74" i="4"/>
  <c r="G73" i="4"/>
  <c r="G72" i="4"/>
  <c r="G71" i="4"/>
  <c r="G70" i="4"/>
  <c r="G69" i="4"/>
  <c r="G61" i="4"/>
  <c r="G60" i="4"/>
  <c r="G59" i="4"/>
  <c r="G62" i="4" s="1"/>
  <c r="H6" i="4" s="1"/>
  <c r="J6" i="4" s="1"/>
  <c r="G58" i="4"/>
  <c r="G57" i="4"/>
  <c r="J19" i="11"/>
  <c r="I19" i="11"/>
  <c r="G19" i="11"/>
  <c r="F19" i="11"/>
  <c r="J18" i="11"/>
  <c r="I18" i="11"/>
  <c r="G18" i="11"/>
  <c r="F18" i="11"/>
  <c r="J17" i="11"/>
  <c r="I17" i="11"/>
  <c r="G17" i="11"/>
  <c r="F17" i="11"/>
  <c r="J16" i="11"/>
  <c r="I16" i="11"/>
  <c r="G16" i="11"/>
  <c r="F16" i="11"/>
  <c r="J15" i="11"/>
  <c r="I15" i="11"/>
  <c r="G15" i="11"/>
  <c r="F15" i="11"/>
  <c r="J14" i="11"/>
  <c r="I14" i="11"/>
  <c r="G14" i="11"/>
  <c r="F14" i="11"/>
  <c r="J15" i="10"/>
  <c r="I15" i="10"/>
  <c r="G15" i="10"/>
  <c r="F15" i="10"/>
  <c r="J18" i="10"/>
  <c r="I18" i="10"/>
  <c r="G18" i="10"/>
  <c r="F18" i="10"/>
  <c r="J29" i="10"/>
  <c r="I29" i="10"/>
  <c r="G29" i="10"/>
  <c r="F29" i="10"/>
  <c r="J24" i="10"/>
  <c r="I24" i="10"/>
  <c r="G24" i="10"/>
  <c r="F24" i="10"/>
  <c r="J23" i="10"/>
  <c r="I23" i="10"/>
  <c r="G23" i="10"/>
  <c r="F23" i="10"/>
  <c r="J22" i="10"/>
  <c r="I22" i="10"/>
  <c r="G22" i="10"/>
  <c r="F22" i="10"/>
  <c r="J21" i="10"/>
  <c r="I21" i="10"/>
  <c r="G21" i="10"/>
  <c r="F21" i="10"/>
  <c r="J20" i="10"/>
  <c r="I20" i="10"/>
  <c r="G20" i="10"/>
  <c r="F20" i="10"/>
  <c r="J16" i="2"/>
  <c r="I16" i="2"/>
  <c r="G16" i="2"/>
  <c r="F16" i="2"/>
  <c r="J15" i="2"/>
  <c r="I15" i="2"/>
  <c r="G15" i="2"/>
  <c r="F15" i="2"/>
  <c r="J14" i="2"/>
  <c r="I14" i="2"/>
  <c r="G14" i="2"/>
  <c r="F14" i="2"/>
  <c r="J18" i="2"/>
  <c r="I18" i="2"/>
  <c r="G18" i="2"/>
  <c r="F18" i="2"/>
  <c r="J17" i="2"/>
  <c r="I17" i="2"/>
  <c r="G17" i="2"/>
  <c r="F17" i="2"/>
  <c r="J13" i="2"/>
  <c r="I13" i="2"/>
  <c r="G13" i="2"/>
  <c r="F13" i="2"/>
  <c r="F12" i="2"/>
  <c r="F11" i="2"/>
  <c r="F10" i="2"/>
  <c r="F9" i="2"/>
  <c r="F8" i="2"/>
  <c r="F7" i="2"/>
  <c r="F6" i="2"/>
  <c r="F12" i="5"/>
  <c r="F16" i="5"/>
  <c r="F17" i="5"/>
  <c r="F48" i="4"/>
  <c r="F49" i="4"/>
  <c r="F50" i="4"/>
  <c r="F7" i="11"/>
  <c r="F8" i="11"/>
  <c r="F9" i="11"/>
  <c r="F10" i="11"/>
  <c r="F11" i="11"/>
  <c r="F12" i="11"/>
  <c r="F13" i="11"/>
  <c r="F6" i="11"/>
  <c r="F7" i="10"/>
  <c r="F8" i="10"/>
  <c r="F9" i="10"/>
  <c r="F10" i="10"/>
  <c r="F11" i="10"/>
  <c r="F12" i="10"/>
  <c r="F13" i="10"/>
  <c r="F14" i="10"/>
  <c r="F16" i="10"/>
  <c r="F17" i="10"/>
  <c r="F19" i="10"/>
  <c r="F6" i="10"/>
  <c r="F6" i="3"/>
  <c r="F7" i="3"/>
  <c r="F8" i="3"/>
  <c r="F26" i="3"/>
  <c r="F25" i="3"/>
  <c r="F24" i="3"/>
  <c r="F23" i="3"/>
  <c r="F22" i="3"/>
  <c r="F21" i="3"/>
  <c r="F20" i="3"/>
  <c r="F19" i="3"/>
  <c r="F18" i="3"/>
  <c r="F17" i="3"/>
  <c r="F16" i="3"/>
  <c r="F15" i="3"/>
  <c r="F14" i="3"/>
  <c r="F13" i="3"/>
  <c r="F12" i="3"/>
  <c r="F11" i="3"/>
  <c r="F10" i="3"/>
  <c r="F27" i="3"/>
  <c r="F9" i="3"/>
  <c r="J27" i="3"/>
  <c r="I27" i="3"/>
  <c r="G27" i="3"/>
  <c r="J26" i="3"/>
  <c r="I26" i="3"/>
  <c r="G26" i="3"/>
  <c r="J25" i="3"/>
  <c r="I25" i="3"/>
  <c r="G25" i="3"/>
  <c r="J24" i="3"/>
  <c r="I24" i="3"/>
  <c r="G24" i="3"/>
  <c r="J23" i="3"/>
  <c r="I23" i="3"/>
  <c r="G23" i="3"/>
  <c r="F19" i="8" l="1"/>
  <c r="K16" i="8"/>
  <c r="K15" i="8"/>
  <c r="K9" i="8"/>
  <c r="K7" i="8"/>
  <c r="K8" i="8"/>
  <c r="F20" i="11"/>
  <c r="F21" i="11" s="1"/>
  <c r="C10" i="1" s="1"/>
  <c r="H68" i="6"/>
  <c r="H11" i="6" s="1"/>
  <c r="E67" i="6"/>
  <c r="F67" i="6" s="1"/>
  <c r="E10" i="6"/>
  <c r="F10" i="6" s="1"/>
  <c r="E66" i="6"/>
  <c r="F66" i="6" s="1"/>
  <c r="F68" i="6" s="1"/>
  <c r="E11" i="6" s="1"/>
  <c r="E9" i="6"/>
  <c r="F9" i="6" s="1"/>
  <c r="E8" i="6"/>
  <c r="F8" i="6" s="1"/>
  <c r="G8" i="6"/>
  <c r="E7" i="6"/>
  <c r="F7" i="6" s="1"/>
  <c r="K28" i="10"/>
  <c r="K27" i="10"/>
  <c r="K26" i="10"/>
  <c r="K25" i="10"/>
  <c r="K15" i="5"/>
  <c r="K13" i="5"/>
  <c r="K14" i="5"/>
  <c r="E11" i="5"/>
  <c r="F11" i="5"/>
  <c r="E10" i="5"/>
  <c r="F10" i="5"/>
  <c r="G57" i="5"/>
  <c r="H10" i="5" s="1"/>
  <c r="J10" i="5" s="1"/>
  <c r="E9" i="5"/>
  <c r="E8" i="5"/>
  <c r="E7" i="5"/>
  <c r="E6" i="5"/>
  <c r="F6" i="5" s="1"/>
  <c r="G36" i="5"/>
  <c r="H7" i="5" s="1"/>
  <c r="J7" i="5" s="1"/>
  <c r="G28" i="5"/>
  <c r="H6" i="5" s="1"/>
  <c r="J6" i="5" s="1"/>
  <c r="G51" i="5"/>
  <c r="H9" i="5" s="1"/>
  <c r="J9" i="5" s="1"/>
  <c r="G77" i="5"/>
  <c r="H11" i="5" s="1"/>
  <c r="J11" i="5" s="1"/>
  <c r="G43" i="5"/>
  <c r="H8" i="5" s="1"/>
  <c r="J8" i="5" s="1"/>
  <c r="K45" i="4"/>
  <c r="K43" i="4"/>
  <c r="K44" i="4"/>
  <c r="K42" i="4"/>
  <c r="K41" i="4"/>
  <c r="K46" i="4"/>
  <c r="K40" i="4"/>
  <c r="K39" i="4"/>
  <c r="K38" i="4"/>
  <c r="E36" i="4"/>
  <c r="F36" i="4" s="1"/>
  <c r="E35" i="4"/>
  <c r="G36" i="4"/>
  <c r="G332" i="4"/>
  <c r="H36" i="4" s="1"/>
  <c r="J36" i="4" s="1"/>
  <c r="G328" i="4"/>
  <c r="H35" i="4" s="1"/>
  <c r="J35" i="4" s="1"/>
  <c r="E34" i="4"/>
  <c r="F34" i="4" s="1"/>
  <c r="G324" i="4"/>
  <c r="H34" i="4" s="1"/>
  <c r="J34" i="4" s="1"/>
  <c r="K37" i="4"/>
  <c r="E33" i="4"/>
  <c r="G318" i="4"/>
  <c r="H33" i="4" s="1"/>
  <c r="J33" i="4" s="1"/>
  <c r="E32" i="4"/>
  <c r="E31" i="4"/>
  <c r="E30" i="4"/>
  <c r="F30" i="4" s="1"/>
  <c r="G286" i="4"/>
  <c r="H30" i="4" s="1"/>
  <c r="J30" i="4" s="1"/>
  <c r="E29" i="4"/>
  <c r="F29" i="4" s="1"/>
  <c r="G279" i="4"/>
  <c r="H29" i="4" s="1"/>
  <c r="J29" i="4" s="1"/>
  <c r="G274" i="4"/>
  <c r="H28" i="4" s="1"/>
  <c r="E27" i="4"/>
  <c r="E28" i="4"/>
  <c r="E26" i="4"/>
  <c r="F26" i="4" s="1"/>
  <c r="E25" i="4"/>
  <c r="F25" i="4" s="1"/>
  <c r="G251" i="4"/>
  <c r="H25" i="4" s="1"/>
  <c r="J25" i="4" s="1"/>
  <c r="G259" i="4"/>
  <c r="H26" i="4" s="1"/>
  <c r="J26" i="4" s="1"/>
  <c r="E24" i="4"/>
  <c r="G241" i="4"/>
  <c r="H24" i="4" s="1"/>
  <c r="E23" i="4"/>
  <c r="G233" i="4"/>
  <c r="H23" i="4" s="1"/>
  <c r="J23" i="4" s="1"/>
  <c r="E22" i="4"/>
  <c r="F22" i="4" s="1"/>
  <c r="G228" i="4"/>
  <c r="H22" i="4" s="1"/>
  <c r="J22" i="4" s="1"/>
  <c r="K47" i="4"/>
  <c r="E21" i="4"/>
  <c r="G222" i="4"/>
  <c r="H21" i="4" s="1"/>
  <c r="J21" i="4" s="1"/>
  <c r="E20" i="4"/>
  <c r="G217" i="4"/>
  <c r="H20" i="4" s="1"/>
  <c r="J20" i="4" s="1"/>
  <c r="E19" i="4"/>
  <c r="G212" i="4"/>
  <c r="H19" i="4" s="1"/>
  <c r="J19" i="4" s="1"/>
  <c r="E18" i="4"/>
  <c r="G207" i="4"/>
  <c r="H18" i="4" s="1"/>
  <c r="E17" i="4"/>
  <c r="G198" i="4"/>
  <c r="H17" i="4" s="1"/>
  <c r="G193" i="4"/>
  <c r="H16" i="4" s="1"/>
  <c r="E16" i="4"/>
  <c r="G178" i="4"/>
  <c r="E15" i="4"/>
  <c r="E14" i="4"/>
  <c r="G173" i="4"/>
  <c r="H14" i="4" s="1"/>
  <c r="G163" i="4"/>
  <c r="E13" i="4"/>
  <c r="E11" i="4"/>
  <c r="E12" i="4"/>
  <c r="E10" i="4"/>
  <c r="E9" i="4"/>
  <c r="F9" i="4" s="1"/>
  <c r="G113" i="4"/>
  <c r="H9" i="4" s="1"/>
  <c r="J9" i="4" s="1"/>
  <c r="E8" i="4"/>
  <c r="E7" i="4"/>
  <c r="E6" i="4"/>
  <c r="G6" i="4" s="1"/>
  <c r="G95" i="4"/>
  <c r="H8" i="4" s="1"/>
  <c r="J8" i="4" s="1"/>
  <c r="G77" i="4"/>
  <c r="H7" i="4" s="1"/>
  <c r="G309" i="4"/>
  <c r="H32" i="4" s="1"/>
  <c r="J32" i="4" s="1"/>
  <c r="G297" i="4"/>
  <c r="H31" i="4" s="1"/>
  <c r="J31" i="4" s="1"/>
  <c r="G265" i="4"/>
  <c r="H27" i="4" s="1"/>
  <c r="J27" i="4" s="1"/>
  <c r="G155" i="4"/>
  <c r="H12" i="4" s="1"/>
  <c r="J12" i="4" s="1"/>
  <c r="G131" i="4"/>
  <c r="H11" i="4" s="1"/>
  <c r="J11" i="4" s="1"/>
  <c r="G122" i="4"/>
  <c r="H10" i="4" s="1"/>
  <c r="J10" i="4" s="1"/>
  <c r="K19" i="11"/>
  <c r="K18" i="11"/>
  <c r="K17" i="11"/>
  <c r="K16" i="11"/>
  <c r="K15" i="11"/>
  <c r="K14" i="11"/>
  <c r="K15" i="10"/>
  <c r="K18" i="10"/>
  <c r="K23" i="10"/>
  <c r="F30" i="10"/>
  <c r="K22" i="10"/>
  <c r="K21" i="10"/>
  <c r="K20" i="10"/>
  <c r="K24" i="10"/>
  <c r="K29" i="10"/>
  <c r="F19" i="2"/>
  <c r="F20" i="2" s="1"/>
  <c r="C8" i="1" s="1"/>
  <c r="K16" i="2"/>
  <c r="K15" i="2"/>
  <c r="K14" i="2"/>
  <c r="K18" i="2"/>
  <c r="K17" i="2"/>
  <c r="K13" i="2"/>
  <c r="F28" i="3"/>
  <c r="K27" i="3"/>
  <c r="K26" i="3"/>
  <c r="K23" i="3"/>
  <c r="K25" i="3"/>
  <c r="K24" i="3"/>
  <c r="J13" i="11"/>
  <c r="I13" i="11"/>
  <c r="J12" i="11"/>
  <c r="I12" i="11"/>
  <c r="J11" i="11"/>
  <c r="I11" i="11"/>
  <c r="J10" i="11"/>
  <c r="I10" i="11"/>
  <c r="J9" i="11"/>
  <c r="I9" i="11"/>
  <c r="J8" i="11"/>
  <c r="I8" i="11"/>
  <c r="J7" i="11"/>
  <c r="I7" i="11"/>
  <c r="J6" i="11"/>
  <c r="I6" i="11"/>
  <c r="J19" i="10"/>
  <c r="I19" i="10"/>
  <c r="J17" i="10"/>
  <c r="I17" i="10"/>
  <c r="J16" i="10"/>
  <c r="I16" i="10"/>
  <c r="J14" i="10"/>
  <c r="I14" i="10"/>
  <c r="J13" i="10"/>
  <c r="I13" i="10"/>
  <c r="J12" i="10"/>
  <c r="I12" i="10"/>
  <c r="J11" i="10"/>
  <c r="I11" i="10"/>
  <c r="J10" i="10"/>
  <c r="I10" i="10"/>
  <c r="J9" i="10"/>
  <c r="I9" i="10"/>
  <c r="J8" i="10"/>
  <c r="I8" i="10"/>
  <c r="J7" i="10"/>
  <c r="I7" i="10"/>
  <c r="J6" i="10"/>
  <c r="I6" i="10"/>
  <c r="J18" i="8"/>
  <c r="I18" i="8"/>
  <c r="J17" i="8"/>
  <c r="I17" i="8"/>
  <c r="J14" i="8"/>
  <c r="I14" i="8"/>
  <c r="J13" i="8"/>
  <c r="I13" i="8"/>
  <c r="J12" i="8"/>
  <c r="I12" i="8"/>
  <c r="J11" i="8"/>
  <c r="I11" i="8"/>
  <c r="J10" i="8"/>
  <c r="I10" i="8"/>
  <c r="J6" i="8"/>
  <c r="I6" i="8"/>
  <c r="J20" i="6"/>
  <c r="I20" i="6"/>
  <c r="J19" i="6"/>
  <c r="I19" i="6"/>
  <c r="J18" i="6"/>
  <c r="I18" i="6"/>
  <c r="J17" i="6"/>
  <c r="I17" i="6"/>
  <c r="J16" i="6"/>
  <c r="I16" i="6"/>
  <c r="J15" i="6"/>
  <c r="I15" i="6"/>
  <c r="J14" i="6"/>
  <c r="I14" i="6"/>
  <c r="J13" i="6"/>
  <c r="I13" i="6"/>
  <c r="J12" i="6"/>
  <c r="I12" i="6"/>
  <c r="I9" i="6"/>
  <c r="I10" i="6"/>
  <c r="I7" i="6"/>
  <c r="I8" i="6"/>
  <c r="I11" i="6"/>
  <c r="J17" i="5"/>
  <c r="I17" i="5"/>
  <c r="J16" i="5"/>
  <c r="I16" i="5"/>
  <c r="J12" i="5"/>
  <c r="I12" i="5"/>
  <c r="I11" i="5"/>
  <c r="I10" i="5"/>
  <c r="I9" i="5"/>
  <c r="I8" i="5"/>
  <c r="I7" i="5"/>
  <c r="I6" i="5"/>
  <c r="J50" i="4"/>
  <c r="I50" i="4"/>
  <c r="J49" i="4"/>
  <c r="I49" i="4"/>
  <c r="J48" i="4"/>
  <c r="I48" i="4"/>
  <c r="I12" i="4"/>
  <c r="I10" i="4"/>
  <c r="I11" i="4"/>
  <c r="J22" i="3"/>
  <c r="I22" i="3"/>
  <c r="J21" i="3"/>
  <c r="I21" i="3"/>
  <c r="J20" i="3"/>
  <c r="I20" i="3"/>
  <c r="J19" i="3"/>
  <c r="I19" i="3"/>
  <c r="J18" i="3"/>
  <c r="I18" i="3"/>
  <c r="J17" i="3"/>
  <c r="I17" i="3"/>
  <c r="J16" i="3"/>
  <c r="I16" i="3"/>
  <c r="J15" i="3"/>
  <c r="I15" i="3"/>
  <c r="J14" i="3"/>
  <c r="I14" i="3"/>
  <c r="J13" i="3"/>
  <c r="I13" i="3"/>
  <c r="J12" i="3"/>
  <c r="I12" i="3"/>
  <c r="J11" i="3"/>
  <c r="I11" i="3"/>
  <c r="J10" i="3"/>
  <c r="I10" i="3"/>
  <c r="J9" i="3"/>
  <c r="I9" i="3"/>
  <c r="J8" i="3"/>
  <c r="I8" i="3"/>
  <c r="J7" i="3"/>
  <c r="I7" i="3"/>
  <c r="J6" i="3"/>
  <c r="I6" i="3"/>
  <c r="J12" i="2"/>
  <c r="I12" i="2"/>
  <c r="J11" i="2"/>
  <c r="I11" i="2"/>
  <c r="J10" i="2"/>
  <c r="I10" i="2"/>
  <c r="J9" i="2"/>
  <c r="I9" i="2"/>
  <c r="J8" i="2"/>
  <c r="I8" i="2"/>
  <c r="J7" i="2"/>
  <c r="I7" i="2"/>
  <c r="J6" i="2"/>
  <c r="I6" i="2"/>
  <c r="G13" i="11"/>
  <c r="G12" i="11"/>
  <c r="G11" i="11"/>
  <c r="G10" i="11"/>
  <c r="G9" i="11"/>
  <c r="G8" i="11"/>
  <c r="G7" i="11"/>
  <c r="G6" i="11"/>
  <c r="G19" i="10"/>
  <c r="G17" i="10"/>
  <c r="G16" i="10"/>
  <c r="G14" i="10"/>
  <c r="G13" i="10"/>
  <c r="G12" i="10"/>
  <c r="G11" i="10"/>
  <c r="G10" i="10"/>
  <c r="G9" i="10"/>
  <c r="G8" i="10"/>
  <c r="G7" i="10"/>
  <c r="G6" i="10"/>
  <c r="G18" i="8"/>
  <c r="G17" i="8"/>
  <c r="G14" i="8"/>
  <c r="G13" i="8"/>
  <c r="G12" i="8"/>
  <c r="G11" i="8"/>
  <c r="G10" i="8"/>
  <c r="G6" i="8"/>
  <c r="H62" i="6"/>
  <c r="H10" i="6" s="1"/>
  <c r="J10" i="6" s="1"/>
  <c r="H54" i="6"/>
  <c r="H9" i="6" s="1"/>
  <c r="J9" i="6" s="1"/>
  <c r="H48" i="6"/>
  <c r="H8" i="6" s="1"/>
  <c r="J8" i="6" s="1"/>
  <c r="H36" i="6"/>
  <c r="H7" i="6" s="1"/>
  <c r="J7" i="6" s="1"/>
  <c r="G20" i="6"/>
  <c r="G19" i="6"/>
  <c r="G18" i="6"/>
  <c r="G17" i="6"/>
  <c r="G16" i="6"/>
  <c r="G15" i="6"/>
  <c r="G14" i="6"/>
  <c r="G13" i="6"/>
  <c r="G12" i="6"/>
  <c r="G17" i="5"/>
  <c r="G16" i="5"/>
  <c r="G12" i="5"/>
  <c r="G50" i="4"/>
  <c r="G49" i="4"/>
  <c r="G48" i="4"/>
  <c r="H40" i="3"/>
  <c r="G22" i="3"/>
  <c r="G21" i="3"/>
  <c r="G20" i="3"/>
  <c r="G19" i="3"/>
  <c r="G18" i="3"/>
  <c r="G17" i="3"/>
  <c r="G16" i="3"/>
  <c r="G15" i="3"/>
  <c r="G14" i="3"/>
  <c r="G13" i="3"/>
  <c r="G12" i="3"/>
  <c r="G11" i="3"/>
  <c r="G10" i="3"/>
  <c r="G9" i="3"/>
  <c r="G8" i="3"/>
  <c r="G7" i="3"/>
  <c r="G6" i="3"/>
  <c r="G12" i="2"/>
  <c r="G11" i="2"/>
  <c r="G10" i="2"/>
  <c r="G9" i="2"/>
  <c r="G8" i="2"/>
  <c r="G7" i="2"/>
  <c r="G6" i="2"/>
  <c r="G19" i="8" l="1"/>
  <c r="D15" i="1" s="1"/>
  <c r="F20" i="8"/>
  <c r="C15" i="1" s="1"/>
  <c r="K17" i="8"/>
  <c r="K11" i="8"/>
  <c r="K12" i="8"/>
  <c r="K18" i="8"/>
  <c r="K10" i="8"/>
  <c r="K14" i="8"/>
  <c r="K13" i="8"/>
  <c r="J11" i="6"/>
  <c r="G11" i="6"/>
  <c r="F11" i="6"/>
  <c r="F21" i="6" s="1"/>
  <c r="F22" i="6" s="1"/>
  <c r="C14" i="1" s="1"/>
  <c r="G10" i="6"/>
  <c r="G7" i="6"/>
  <c r="G22" i="6" s="1"/>
  <c r="D14" i="1" s="1"/>
  <c r="G9" i="6"/>
  <c r="J21" i="6"/>
  <c r="K6" i="8"/>
  <c r="F7" i="5"/>
  <c r="G11" i="5"/>
  <c r="G10" i="5"/>
  <c r="F9" i="5"/>
  <c r="F18" i="5" s="1"/>
  <c r="F19" i="5" s="1"/>
  <c r="C13" i="1" s="1"/>
  <c r="F8" i="5"/>
  <c r="G9" i="5"/>
  <c r="G8" i="5"/>
  <c r="G7" i="5"/>
  <c r="G6" i="5"/>
  <c r="G34" i="4"/>
  <c r="K34" i="4" s="1"/>
  <c r="F35" i="4"/>
  <c r="G35" i="4"/>
  <c r="K35" i="4" s="1"/>
  <c r="K36" i="4"/>
  <c r="G30" i="4"/>
  <c r="F33" i="4"/>
  <c r="G33" i="4"/>
  <c r="K33" i="4" s="1"/>
  <c r="G32" i="4"/>
  <c r="F32" i="4"/>
  <c r="G22" i="4"/>
  <c r="G25" i="4"/>
  <c r="G26" i="4"/>
  <c r="F31" i="4"/>
  <c r="G31" i="4"/>
  <c r="K31" i="4" s="1"/>
  <c r="G24" i="4"/>
  <c r="F24" i="4"/>
  <c r="J28" i="4"/>
  <c r="G29" i="4"/>
  <c r="J24" i="4"/>
  <c r="G27" i="4"/>
  <c r="K27" i="4" s="1"/>
  <c r="F27" i="4"/>
  <c r="F28" i="4"/>
  <c r="G28" i="4"/>
  <c r="G18" i="4"/>
  <c r="F23" i="4"/>
  <c r="G23" i="4"/>
  <c r="K23" i="4" s="1"/>
  <c r="F18" i="4"/>
  <c r="F21" i="4"/>
  <c r="G21" i="4"/>
  <c r="K21" i="4" s="1"/>
  <c r="F20" i="4"/>
  <c r="G20" i="4"/>
  <c r="K20" i="4" s="1"/>
  <c r="F12" i="4"/>
  <c r="J18" i="4"/>
  <c r="G19" i="4"/>
  <c r="K19" i="4" s="1"/>
  <c r="F19" i="4"/>
  <c r="J17" i="4"/>
  <c r="J16" i="4"/>
  <c r="F17" i="4"/>
  <c r="G17" i="4"/>
  <c r="G16" i="4"/>
  <c r="H15" i="4"/>
  <c r="J15" i="4" s="1"/>
  <c r="F14" i="4"/>
  <c r="H13" i="4"/>
  <c r="G14" i="4"/>
  <c r="F16" i="4"/>
  <c r="F15" i="4"/>
  <c r="G15" i="4"/>
  <c r="K6" i="4"/>
  <c r="J14" i="4"/>
  <c r="F6" i="4"/>
  <c r="G13" i="4"/>
  <c r="F13" i="4"/>
  <c r="K6" i="2"/>
  <c r="G12" i="4"/>
  <c r="F11" i="4"/>
  <c r="G11" i="4"/>
  <c r="G10" i="4"/>
  <c r="F10" i="4"/>
  <c r="G9" i="4"/>
  <c r="G8" i="4"/>
  <c r="K8" i="4" s="1"/>
  <c r="F8" i="4"/>
  <c r="F7" i="4"/>
  <c r="G7" i="4"/>
  <c r="G20" i="11"/>
  <c r="F31" i="10"/>
  <c r="C9" i="1" s="1"/>
  <c r="K8" i="10"/>
  <c r="K12" i="10"/>
  <c r="K7" i="10"/>
  <c r="J30" i="10"/>
  <c r="K14" i="10"/>
  <c r="K16" i="10"/>
  <c r="K49" i="4"/>
  <c r="K48" i="4"/>
  <c r="K19" i="10"/>
  <c r="K17" i="10"/>
  <c r="K11" i="10"/>
  <c r="K10" i="10"/>
  <c r="K9" i="10"/>
  <c r="J18" i="5"/>
  <c r="F29" i="3"/>
  <c r="C11" i="1" s="1"/>
  <c r="K19" i="6"/>
  <c r="K16" i="6"/>
  <c r="K13" i="6"/>
  <c r="K12" i="6"/>
  <c r="K8" i="6"/>
  <c r="K20" i="6"/>
  <c r="K18" i="6"/>
  <c r="K17" i="6"/>
  <c r="K15" i="6"/>
  <c r="K14" i="6"/>
  <c r="K12" i="5"/>
  <c r="K17" i="5"/>
  <c r="K16" i="5"/>
  <c r="K50" i="4"/>
  <c r="K21" i="3"/>
  <c r="K20" i="3"/>
  <c r="K19" i="3"/>
  <c r="K11" i="3"/>
  <c r="K10" i="3"/>
  <c r="K7" i="3"/>
  <c r="K6" i="3"/>
  <c r="K18" i="3"/>
  <c r="K17" i="3"/>
  <c r="K15" i="3"/>
  <c r="K28" i="3" s="1"/>
  <c r="K14" i="3"/>
  <c r="K13" i="3"/>
  <c r="K9" i="3"/>
  <c r="K8" i="3"/>
  <c r="K22" i="3"/>
  <c r="K16" i="3"/>
  <c r="K12" i="3"/>
  <c r="K11" i="11"/>
  <c r="K7" i="11"/>
  <c r="K13" i="11"/>
  <c r="K12" i="11"/>
  <c r="K10" i="11"/>
  <c r="K9" i="11"/>
  <c r="K8" i="11"/>
  <c r="K6" i="10"/>
  <c r="K9" i="2"/>
  <c r="K11" i="2"/>
  <c r="K8" i="2"/>
  <c r="K7" i="2"/>
  <c r="K6" i="11"/>
  <c r="K13" i="10"/>
  <c r="K12" i="2"/>
  <c r="K10" i="2"/>
  <c r="J19" i="2"/>
  <c r="J20" i="11"/>
  <c r="J19" i="8"/>
  <c r="G28" i="3"/>
  <c r="G19" i="2"/>
  <c r="G30" i="10"/>
  <c r="N2" i="8" l="1"/>
  <c r="N3" i="6"/>
  <c r="E14" i="1"/>
  <c r="F14" i="1" s="1"/>
  <c r="N3" i="5"/>
  <c r="E13" i="1"/>
  <c r="F51" i="4"/>
  <c r="F52" i="4" s="1"/>
  <c r="C12" i="1" s="1"/>
  <c r="C23" i="1" s="1"/>
  <c r="K32" i="4"/>
  <c r="G52" i="4"/>
  <c r="D12" i="1" s="1"/>
  <c r="N3" i="3"/>
  <c r="E11" i="1"/>
  <c r="N3" i="11"/>
  <c r="E22" i="1" s="1"/>
  <c r="E10" i="1"/>
  <c r="N3" i="2"/>
  <c r="E8" i="1"/>
  <c r="N3" i="8"/>
  <c r="E15" i="1"/>
  <c r="F15" i="1" s="1"/>
  <c r="N3" i="10"/>
  <c r="E9" i="1"/>
  <c r="N2" i="3"/>
  <c r="G29" i="3"/>
  <c r="D11" i="1" s="1"/>
  <c r="F11" i="1" s="1"/>
  <c r="N2" i="11"/>
  <c r="D22" i="1" s="1"/>
  <c r="G21" i="11"/>
  <c r="D10" i="1" s="1"/>
  <c r="N2" i="10"/>
  <c r="G31" i="10"/>
  <c r="D9" i="1" s="1"/>
  <c r="N2" i="2"/>
  <c r="G20" i="2"/>
  <c r="K19" i="8"/>
  <c r="N4" i="8" s="1"/>
  <c r="K11" i="6"/>
  <c r="K9" i="6"/>
  <c r="K10" i="6"/>
  <c r="N2" i="6"/>
  <c r="K7" i="6"/>
  <c r="K11" i="5"/>
  <c r="K10" i="5"/>
  <c r="K9" i="5"/>
  <c r="K7" i="5"/>
  <c r="K6" i="5"/>
  <c r="K8" i="5"/>
  <c r="G18" i="5"/>
  <c r="K30" i="4"/>
  <c r="K28" i="4"/>
  <c r="K25" i="4"/>
  <c r="K26" i="4"/>
  <c r="K22" i="4"/>
  <c r="K29" i="4"/>
  <c r="K24" i="4"/>
  <c r="K18" i="4"/>
  <c r="K17" i="4"/>
  <c r="K16" i="4"/>
  <c r="J13" i="4"/>
  <c r="K15" i="4"/>
  <c r="K14" i="4"/>
  <c r="K9" i="4"/>
  <c r="K10" i="4"/>
  <c r="K12" i="4"/>
  <c r="K11" i="4"/>
  <c r="N2" i="4"/>
  <c r="N4" i="3"/>
  <c r="K20" i="11"/>
  <c r="N4" i="11" s="1"/>
  <c r="F22" i="1" s="1"/>
  <c r="K30" i="10"/>
  <c r="N4" i="10" s="1"/>
  <c r="K19" i="2"/>
  <c r="N4" i="2" s="1"/>
  <c r="F8" i="1" s="1"/>
  <c r="F9" i="1" l="1"/>
  <c r="F10" i="1"/>
  <c r="N2" i="5"/>
  <c r="G19" i="5"/>
  <c r="D13" i="1" s="1"/>
  <c r="F13" i="1" s="1"/>
  <c r="K21" i="6"/>
  <c r="N4" i="6" s="1"/>
  <c r="K18" i="5"/>
  <c r="N4" i="5" s="1"/>
  <c r="K13" i="4"/>
  <c r="D23" i="1" l="1"/>
  <c r="J7" i="4" l="1"/>
  <c r="J51" i="4" s="1"/>
  <c r="N3" i="4" l="1"/>
  <c r="E12" i="1"/>
  <c r="E23" i="1" s="1"/>
  <c r="K7" i="4"/>
  <c r="K51" i="4" s="1"/>
  <c r="N4" i="4" l="1"/>
  <c r="F12" i="1"/>
  <c r="F23" i="1" s="1"/>
  <c r="F24" i="1" l="1"/>
  <c r="F25" i="1" s="1"/>
</calcChain>
</file>

<file path=xl/sharedStrings.xml><?xml version="1.0" encoding="utf-8"?>
<sst xmlns="http://schemas.openxmlformats.org/spreadsheetml/2006/main" count="1411" uniqueCount="617">
  <si>
    <t>ROT-KALKYLE – RENOVERING / OMBYGGING / TILBYGG</t>
  </si>
  <si>
    <t>Prosjekt:</t>
  </si>
  <si>
    <t>Adresse:</t>
  </si>
  <si>
    <t>Dato:</t>
  </si>
  <si>
    <t>Kalkylenr:</t>
  </si>
  <si>
    <t>POST</t>
  </si>
  <si>
    <t>BESKRIVELSE</t>
  </si>
  <si>
    <t>TIMER (kr)</t>
  </si>
  <si>
    <t>MATERIALER (kr)</t>
  </si>
  <si>
    <t>SUM EKS MVA (kr)</t>
  </si>
  <si>
    <t>1</t>
  </si>
  <si>
    <t>BEFARING OG KARTLEGGING</t>
  </si>
  <si>
    <t>2</t>
  </si>
  <si>
    <t>RIVING OG DEMONTERING</t>
  </si>
  <si>
    <t>3</t>
  </si>
  <si>
    <t>TØMRERARBEIDER</t>
  </si>
  <si>
    <t>4</t>
  </si>
  <si>
    <t>BETONG OG GRUNNARBEIDER</t>
  </si>
  <si>
    <t>5</t>
  </si>
  <si>
    <t>6</t>
  </si>
  <si>
    <t>7</t>
  </si>
  <si>
    <t>8</t>
  </si>
  <si>
    <t>ADMINISTRATIVE KOSTNADER</t>
  </si>
  <si>
    <t>RISIKO OG UFORUTSETTE KOSTNADER</t>
  </si>
  <si>
    <t>SUM</t>
  </si>
  <si>
    <t>SUM ALLE POSTER EKS MVA</t>
  </si>
  <si>
    <t>MVA</t>
  </si>
  <si>
    <t>25% MVA</t>
  </si>
  <si>
    <t>TOTAL</t>
  </si>
  <si>
    <t>TOTALSUM INKL MVA</t>
  </si>
  <si>
    <t>Timepris kr/t:</t>
  </si>
  <si>
    <t>Påslag mat %:</t>
  </si>
  <si>
    <t>Post</t>
  </si>
  <si>
    <t>Beskrivelse</t>
  </si>
  <si>
    <t>Enh.</t>
  </si>
  <si>
    <t>Mengde</t>
  </si>
  <si>
    <t>Timekost</t>
  </si>
  <si>
    <t>Mat.pris</t>
  </si>
  <si>
    <t>Mat.kost</t>
  </si>
  <si>
    <t>Påsl.%</t>
  </si>
  <si>
    <t>Sum</t>
  </si>
  <si>
    <t>1.01</t>
  </si>
  <si>
    <t>Befaringstid inkl reise</t>
  </si>
  <si>
    <t>t</t>
  </si>
  <si>
    <t>1.02</t>
  </si>
  <si>
    <t>Gjennomgang tegninger og dokumentasjon</t>
  </si>
  <si>
    <t>1.03</t>
  </si>
  <si>
    <t>Tilbudsarbeid / kalkyleringsarbeid</t>
  </si>
  <si>
    <t>1.04</t>
  </si>
  <si>
    <t>Kartlegging skjulte konstruksjoner</t>
  </si>
  <si>
    <t>RS</t>
  </si>
  <si>
    <t>1.05</t>
  </si>
  <si>
    <t>Asbest-kartlegging (UE)</t>
  </si>
  <si>
    <t>1.06</t>
  </si>
  <si>
    <t>Fuktmåling / tilstandsanalyse</t>
  </si>
  <si>
    <t>1.07</t>
  </si>
  <si>
    <t>Tegningsarbeid / søknadsbeskrivelse</t>
  </si>
  <si>
    <t>SUM BEFARING OG KARTLEGGING</t>
  </si>
  <si>
    <t>Varenr.</t>
  </si>
  <si>
    <t>Varetekst</t>
  </si>
  <si>
    <t>Tid min</t>
  </si>
  <si>
    <t>Enh.pris</t>
  </si>
  <si>
    <t>Sum netto pr enhet</t>
  </si>
  <si>
    <t>Riving av fliser vegger</t>
  </si>
  <si>
    <t>m²</t>
  </si>
  <si>
    <t>Riving av fliser gulv</t>
  </si>
  <si>
    <t>Riving av baderomsplater/membran</t>
  </si>
  <si>
    <t>2.04</t>
  </si>
  <si>
    <t>Riving av innervegger lette</t>
  </si>
  <si>
    <t>2.05</t>
  </si>
  <si>
    <t>2.06</t>
  </si>
  <si>
    <t>2.07</t>
  </si>
  <si>
    <t>Riving av gulvbelegg / parkett</t>
  </si>
  <si>
    <t>2.08</t>
  </si>
  <si>
    <t>stk</t>
  </si>
  <si>
    <t>2.09</t>
  </si>
  <si>
    <t>Demontering bad komplett</t>
  </si>
  <si>
    <t>2.10</t>
  </si>
  <si>
    <t>2.11</t>
  </si>
  <si>
    <t>2.12</t>
  </si>
  <si>
    <t>2.13</t>
  </si>
  <si>
    <t>2.14</t>
  </si>
  <si>
    <t>2.15</t>
  </si>
  <si>
    <t>Bortkjøring og deponering rivningsmasser</t>
  </si>
  <si>
    <t>2.16</t>
  </si>
  <si>
    <t>Leie avfallscontainer</t>
  </si>
  <si>
    <t>2.17</t>
  </si>
  <si>
    <t>Asbest-sanering (UE)</t>
  </si>
  <si>
    <t>SUM RIVING OG DEMONTERING</t>
  </si>
  <si>
    <t>VEILEDENDE TIDSFORBRUK RIVING (min pr enhet)</t>
  </si>
  <si>
    <t>Aktivitet</t>
  </si>
  <si>
    <t>Min/enh</t>
  </si>
  <si>
    <t>Kommentar</t>
  </si>
  <si>
    <t>Indikativ pris</t>
  </si>
  <si>
    <t>Riving fliser vegg</t>
  </si>
  <si>
    <t>Inkl rensk av lim</t>
  </si>
  <si>
    <t>Riving fliser gulv</t>
  </si>
  <si>
    <t>Inkl opprydding</t>
  </si>
  <si>
    <t>Riving gips vegg</t>
  </si>
  <si>
    <t>Lett vegg</t>
  </si>
  <si>
    <t>Demontering kjøkken</t>
  </si>
  <si>
    <t>Uten sortering hvitevarer</t>
  </si>
  <si>
    <t>Inkl utstyr og rør-stub</t>
  </si>
  <si>
    <t>Riving innervgg 98mm</t>
  </si>
  <si>
    <t>Inkl demonterings-avfall</t>
  </si>
  <si>
    <t>Kasting i container</t>
  </si>
  <si>
    <t>m³</t>
  </si>
  <si>
    <t>Ca 0,1 m3 pr m2 riving</t>
  </si>
  <si>
    <t>3.01</t>
  </si>
  <si>
    <t>Innvendig vegg 98mm m/gips begge sider</t>
  </si>
  <si>
    <t>3.02</t>
  </si>
  <si>
    <t>Innvendig vegg 68mm m/gips begge sider</t>
  </si>
  <si>
    <t>3.03</t>
  </si>
  <si>
    <t>Lydvegg 2x98mm m/dobbelt gips</t>
  </si>
  <si>
    <t>3.04</t>
  </si>
  <si>
    <t>3.05</t>
  </si>
  <si>
    <t>3.06</t>
  </si>
  <si>
    <t>Bjelkelag 300mm i-bjelke, spon, gips</t>
  </si>
  <si>
    <t>3.07</t>
  </si>
  <si>
    <t>Yttervegg tre 200mm komplett m/gips inv</t>
  </si>
  <si>
    <t>3.09</t>
  </si>
  <si>
    <t>3.10</t>
  </si>
  <si>
    <t>3.11</t>
  </si>
  <si>
    <t>3.12</t>
  </si>
  <si>
    <t>3.13</t>
  </si>
  <si>
    <t>3.14</t>
  </si>
  <si>
    <t>Fotlist 12x58 hvitmalt</t>
  </si>
  <si>
    <t>lm</t>
  </si>
  <si>
    <t>Taklist 21x34 hvitmalt</t>
  </si>
  <si>
    <t>Terrasse 28x120 på tilfarere u/pilarer</t>
  </si>
  <si>
    <t>Kjøkken ferdig montert (UE/leverandør)</t>
  </si>
  <si>
    <t>Garderobeskap Opus 100x210</t>
  </si>
  <si>
    <t>Trapp komplett ferdig montert (UE)</t>
  </si>
  <si>
    <t>SUM TØMRERARBEIDER</t>
  </si>
  <si>
    <t>Mengde/m²</t>
  </si>
  <si>
    <t>Pris pr m²</t>
  </si>
  <si>
    <t>GIPSPL GN13 12,5X1200X2400</t>
  </si>
  <si>
    <t>SPONPL GULV EX 22X620X2420 P5</t>
  </si>
  <si>
    <t>HUNTON I-BJELKE SJ60/300 MM</t>
  </si>
  <si>
    <t>G-F 23X048 LEKT/REKKE KL1</t>
  </si>
  <si>
    <t>GIPSPL PLAN 1200X2400X12,5</t>
  </si>
  <si>
    <t>OPUS YDØR TREND GL 10X21H</t>
  </si>
  <si>
    <t>FURU 21X145 UTFORING</t>
  </si>
  <si>
    <t>FURU 12X058 KARMLIST RUND</t>
  </si>
  <si>
    <t>GRAN 19X098 REKTKLED KL1</t>
  </si>
  <si>
    <t>FURU 45X070 CUIMP VANNBRETT</t>
  </si>
  <si>
    <t>OPUS ID PRIMA DØR HVIT 90X210</t>
  </si>
  <si>
    <t>VRIDER INNERDØR MATT KROM</t>
  </si>
  <si>
    <t>GLAVA DYTTESTRIMMEL I SEKK</t>
  </si>
  <si>
    <t>4.01</t>
  </si>
  <si>
    <t>Gulv bolig 10cm m/radonduk, arm, EPS</t>
  </si>
  <si>
    <t>4.02</t>
  </si>
  <si>
    <t>Ringmur Jacon RU45 inkl såleblokk</t>
  </si>
  <si>
    <t>4.03</t>
  </si>
  <si>
    <t>Støpt søylefundament terrasse</t>
  </si>
  <si>
    <t>4.04</t>
  </si>
  <si>
    <t>Garasjegulv 10cm m/EPS 100mm</t>
  </si>
  <si>
    <t>4.05</t>
  </si>
  <si>
    <t>Ringmur garasje VRG-450 åpne</t>
  </si>
  <si>
    <t>4.06</t>
  </si>
  <si>
    <t>Jackon thermomur 350 komplett</t>
  </si>
  <si>
    <t>4.07</t>
  </si>
  <si>
    <t>SUM BETONG OG GRUNNARBEIDER</t>
  </si>
  <si>
    <t>UNDERLAG: MATERIALLISTE OG TID NETTOPRIS GULV BOLIG (pr m²)</t>
  </si>
  <si>
    <t>Pumpebil betong – gulv</t>
  </si>
  <si>
    <t>Pumpebil betong – ringmur</t>
  </si>
  <si>
    <t>Jacon RU45 + Såleblokk (DIREKTE LEV)</t>
  </si>
  <si>
    <t>ARMERINGSSTÅL 12MM K400/500 TS PR LM</t>
  </si>
  <si>
    <t>ISOLA RADONSPERRE 400 4X25M</t>
  </si>
  <si>
    <t>ARMERINGSNETT K131 2X5M</t>
  </si>
  <si>
    <t>ISOLASJON EPS 100MM S80 STORE</t>
  </si>
  <si>
    <t>UNDERLAG: MATERIALLISTE OG TID NETTOPRIS GARASJEGULV (pr m²)</t>
  </si>
  <si>
    <t>FERDIGBETONG B25 PR M3</t>
  </si>
  <si>
    <t>FUKTSPERRE 200MY 4,0X25M FP</t>
  </si>
  <si>
    <t>RINGMUR GARASJE VRG-450 ÅPNE (DIR LEV)</t>
  </si>
  <si>
    <t>UNDERLAG: STØPT PILAR PÅ FERDIG KOMPRIMERT UNDERLAG / NEDGRAVD TIL TELEFRITT (pr stk)</t>
  </si>
  <si>
    <t>BJELKESKO SØYLE STØPT FAST</t>
  </si>
  <si>
    <t>ULTIPRO STØPERØR 1,2 M Ø300MM</t>
  </si>
  <si>
    <t>UNDERLAG: JACKON THERMOMUR 350 komplett (pr m²)</t>
  </si>
  <si>
    <t>Gipspl std 120x239</t>
  </si>
  <si>
    <t>48x48 utlekting</t>
  </si>
  <si>
    <t>Thermomur hjørne venstre</t>
  </si>
  <si>
    <t>Thermomur hjørne høyre</t>
  </si>
  <si>
    <t>Thermomur såleblokk 400 std</t>
  </si>
  <si>
    <t>Thermomur såleblokk 400 endestykke</t>
  </si>
  <si>
    <t>Thermomur 350 standardblokk</t>
  </si>
  <si>
    <t>Thermomur bjelkelagsblokk</t>
  </si>
  <si>
    <t>Forskalingsbøyler 350 L575</t>
  </si>
  <si>
    <t>Montasjeskum Jackonmur</t>
  </si>
  <si>
    <t>Betong B35</t>
  </si>
  <si>
    <t>Pumpebil til betong</t>
  </si>
  <si>
    <t>Armeringsstål 12mm</t>
  </si>
  <si>
    <t>PLASTOFOL GRUNNMURSPLATE 2,4M</t>
  </si>
  <si>
    <t>WEBER BASE 261 FIBERPUSS</t>
  </si>
  <si>
    <t>sek</t>
  </si>
  <si>
    <t>WEBER THERM ARM NETT 50M2 RL</t>
  </si>
  <si>
    <t>rl</t>
  </si>
  <si>
    <t>5.01</t>
  </si>
  <si>
    <t>Bad komplett renovering 8m² (se underlag)</t>
  </si>
  <si>
    <t>5.02</t>
  </si>
  <si>
    <t>Fliser vegg bad komplett</t>
  </si>
  <si>
    <t>5.03</t>
  </si>
  <si>
    <t>Fliser gulv bad komplett</t>
  </si>
  <si>
    <t>5.04</t>
  </si>
  <si>
    <t>Fliser gulv tørt rom 30x30</t>
  </si>
  <si>
    <t>5.05</t>
  </si>
  <si>
    <t>Innsparkling VK våtrom</t>
  </si>
  <si>
    <t>5.06</t>
  </si>
  <si>
    <t>5.07</t>
  </si>
  <si>
    <t>5.08</t>
  </si>
  <si>
    <t>5.09</t>
  </si>
  <si>
    <t>5.10</t>
  </si>
  <si>
    <t>5.11</t>
  </si>
  <si>
    <t>SUM VÅTROM OG FLISER</t>
  </si>
  <si>
    <t>UNDERLAG: FLISER GULV BAD (pr m²) – inkl membran og fuging</t>
  </si>
  <si>
    <t>PCI NANOLIGHT 15KG</t>
  </si>
  <si>
    <t>NANOFUG PREM 23 LYSEGRÅ 5KG</t>
  </si>
  <si>
    <t>FLISER 20X20 STANDARD KERAM.</t>
  </si>
  <si>
    <t>kvm</t>
  </si>
  <si>
    <t>PCI GISOGRUND 1L</t>
  </si>
  <si>
    <t>PCI LASTOGUM GRÅ 8KG</t>
  </si>
  <si>
    <t>PECITAPE WS 40X120</t>
  </si>
  <si>
    <t>PCI PECITAPE WS 37x37</t>
  </si>
  <si>
    <t>SLUKRIST 20X20</t>
  </si>
  <si>
    <t>PCI PECITAPE CORNER UTVENDIG</t>
  </si>
  <si>
    <t>SILCOFERM S 23 LYSEGRÅ 0,31L</t>
  </si>
  <si>
    <t>PCI FLISLIM NANOLIGHT 15KG</t>
  </si>
  <si>
    <t>MEMBRANPLATE LITEX</t>
  </si>
  <si>
    <t>fl</t>
  </si>
  <si>
    <t>FLYTSPARKEL ULTIPRO FIBER 20KG</t>
  </si>
  <si>
    <t>sk</t>
  </si>
  <si>
    <t>UNDERLAG: FLISER GULV TØRT ROM 30x30 (pr m²)</t>
  </si>
  <si>
    <t>GULVFLIS 30X30</t>
  </si>
  <si>
    <t>kg</t>
  </si>
  <si>
    <t>PCI NANOFUG PREM 23 LYSGRÅ</t>
  </si>
  <si>
    <t>PCI GISOGROUND</t>
  </si>
  <si>
    <t>UNDERLAG: BAD KOMPLETT 8m² (28m² vegg + 8m² gulv)</t>
  </si>
  <si>
    <t>FLISER VEGG KOMPLETT</t>
  </si>
  <si>
    <t>FLISER GULV KOMPLETT</t>
  </si>
  <si>
    <t>6.01</t>
  </si>
  <si>
    <t>6.02</t>
  </si>
  <si>
    <t>6.03</t>
  </si>
  <si>
    <t>6.04</t>
  </si>
  <si>
    <t>6.05</t>
  </si>
  <si>
    <t>6.06</t>
  </si>
  <si>
    <t>Betegnelse</t>
  </si>
  <si>
    <t>7.01</t>
  </si>
  <si>
    <t>7.02</t>
  </si>
  <si>
    <t>7.03</t>
  </si>
  <si>
    <t>7.04</t>
  </si>
  <si>
    <t>7.05</t>
  </si>
  <si>
    <t>SUM RØRLEGGER (UE / OVERSLAG)</t>
  </si>
  <si>
    <t>8.01</t>
  </si>
  <si>
    <t>8.02</t>
  </si>
  <si>
    <t>8.03</t>
  </si>
  <si>
    <t>8.04</t>
  </si>
  <si>
    <t>8.05</t>
  </si>
  <si>
    <t>8.06</t>
  </si>
  <si>
    <t>8.07</t>
  </si>
  <si>
    <t>8.08</t>
  </si>
  <si>
    <t>9.01</t>
  </si>
  <si>
    <t>Søknad / ansvarsrett (RS)</t>
  </si>
  <si>
    <t>9.02</t>
  </si>
  <si>
    <t>Byggesaksgebyr kommune</t>
  </si>
  <si>
    <t>9.03</t>
  </si>
  <si>
    <t>Uavhengig kontroll</t>
  </si>
  <si>
    <t>Byggestrøm</t>
  </si>
  <si>
    <t>HMS-arbeid</t>
  </si>
  <si>
    <t>FDV-dokumentasjon</t>
  </si>
  <si>
    <t>Reise og gangtid</t>
  </si>
  <si>
    <t>Byggeplassoppfølging prosjektleder</t>
  </si>
  <si>
    <t>Forsikring i byggetiden</t>
  </si>
  <si>
    <t>Spise-/hvilebrakke</t>
  </si>
  <si>
    <t>Avfuktingsutstyr</t>
  </si>
  <si>
    <t>SUM ADMINISTRATIVE KOSTNADER</t>
  </si>
  <si>
    <t>Råte og fuktskader – avdekkes under riving</t>
  </si>
  <si>
    <t>Skjulte rørfeil / lekkasjer</t>
  </si>
  <si>
    <t>Avvik fra tegninger / som-bygget</t>
  </si>
  <si>
    <t>Konstruktive avvik (bærende vegger)</t>
  </si>
  <si>
    <t>Miljøfarlige stoffer – asbest, PCB</t>
  </si>
  <si>
    <t>Generelt risikopåslag (kr-beløp)</t>
  </si>
  <si>
    <t>Div uforutsett materiell</t>
  </si>
  <si>
    <t>Div uforutsett timer</t>
  </si>
  <si>
    <t>SUM RISIKO OG UFORUTSETTE KOSTNADER</t>
  </si>
  <si>
    <t>VEILEDNING: TYPISKE ROT-RISIKOER OG ANBEFALT PÅSLAG</t>
  </si>
  <si>
    <t>Risikopost</t>
  </si>
  <si>
    <t>Typisk omfang</t>
  </si>
  <si>
    <t>Anbefalt påslag %</t>
  </si>
  <si>
    <t>Råte/fukt</t>
  </si>
  <si>
    <t>Vanlig i bad/kjøkken &gt; 20 år</t>
  </si>
  <si>
    <t>10–25%</t>
  </si>
  <si>
    <t>Avdekkes ved riving</t>
  </si>
  <si>
    <t>Skjulte rørfeil</t>
  </si>
  <si>
    <t>Eldre bygg før 1990</t>
  </si>
  <si>
    <t>5–15%</t>
  </si>
  <si>
    <t>Særlig støpejern-avløp</t>
  </si>
  <si>
    <t>Konstruksjonsavvik</t>
  </si>
  <si>
    <t>Tilbygg/påbygg uten tegn.</t>
  </si>
  <si>
    <t>5–10%</t>
  </si>
  <si>
    <t>Kontroller bærende</t>
  </si>
  <si>
    <t>Asbest</t>
  </si>
  <si>
    <t>Bygg fra 1940–1985</t>
  </si>
  <si>
    <t>Fast RS</t>
  </si>
  <si>
    <t>Krev kartlegging</t>
  </si>
  <si>
    <t>Generelt</t>
  </si>
  <si>
    <t>Alle ROT-prosjekter</t>
  </si>
  <si>
    <t>10–20%</t>
  </si>
  <si>
    <t>Legg inn kr-beløp</t>
  </si>
  <si>
    <t xml:space="preserve">Riving av innervegger bærende </t>
  </si>
  <si>
    <t>m2</t>
  </si>
  <si>
    <t>Riving av himlingsplater/ panel</t>
  </si>
  <si>
    <t>Påsl.% annet</t>
  </si>
  <si>
    <t>Riving av taktekke shingel/papp/ takstein/lekter</t>
  </si>
  <si>
    <t>2.18</t>
  </si>
  <si>
    <t>2.19</t>
  </si>
  <si>
    <t>Demontering kjøkken komplett uten gjenbruk</t>
  </si>
  <si>
    <t>Demontering bad komplett uten gjenbruk</t>
  </si>
  <si>
    <t>Demontering ytterdør inkl karm uten gjenbruk</t>
  </si>
  <si>
    <t>Demontering innerdør inkl karm uten gjenbruk</t>
  </si>
  <si>
    <t>Demontering vinduer inkl karm uten gjenbruk</t>
  </si>
  <si>
    <t>Riving av kledning utvendig uten gjenbruk</t>
  </si>
  <si>
    <t>Påslag annet %:</t>
  </si>
  <si>
    <t>min total</t>
  </si>
  <si>
    <t>Timer</t>
  </si>
  <si>
    <t>Min total</t>
  </si>
  <si>
    <t>Pris annet pr mengde</t>
  </si>
  <si>
    <t>1.08</t>
  </si>
  <si>
    <t>1.10</t>
  </si>
  <si>
    <t>1.11</t>
  </si>
  <si>
    <t>1.12</t>
  </si>
  <si>
    <t>1.13</t>
  </si>
  <si>
    <t>Timer tot</t>
  </si>
  <si>
    <t>Annet.pris pr enhet</t>
  </si>
  <si>
    <t>Enhets.pris</t>
  </si>
  <si>
    <t>Mengde enhet</t>
  </si>
  <si>
    <t>Dager</t>
  </si>
  <si>
    <t>Stillas bygd egen</t>
  </si>
  <si>
    <t>Stillas leie (UE eller egen)</t>
  </si>
  <si>
    <t>Entreprenørgaranti etter BOFL</t>
  </si>
  <si>
    <t>Tildekning av eksist konstruksjoner</t>
  </si>
  <si>
    <t>Leie avfallscontainer eller transport til mottak</t>
  </si>
  <si>
    <t>Matr. kost</t>
  </si>
  <si>
    <t>Mat.pris pr enhet</t>
  </si>
  <si>
    <t>Forsterkning av eksist konstruksjon</t>
  </si>
  <si>
    <t>t/ RS</t>
  </si>
  <si>
    <t>E. mengde pr enhet</t>
  </si>
  <si>
    <t>E. tid (min)</t>
  </si>
  <si>
    <t>enhet pris matr</t>
  </si>
  <si>
    <t>pris pr enhet matr</t>
  </si>
  <si>
    <t>BJELKELAG/ GULV PR M2</t>
  </si>
  <si>
    <t>senteravstand c/c 600mm, 22mm gulvspon, isolert med 200mm Glava 38, I-bjelke 300mm, nedlektet og gipset med Plan 4 fals gips</t>
  </si>
  <si>
    <t>LM</t>
  </si>
  <si>
    <t>GLAVA ØKONOMI 38 PLATE 200 MM</t>
  </si>
  <si>
    <t>M2</t>
  </si>
  <si>
    <t>200MM YTTERVEGG PR M2</t>
  </si>
  <si>
    <t>Senteravstand c/c 600mm</t>
  </si>
  <si>
    <t>200mm vegg med gips innvendig,</t>
  </si>
  <si>
    <t>dobbelt vindtetting og liggende</t>
  </si>
  <si>
    <t>grunnet kledning utvendig.</t>
  </si>
  <si>
    <t>ULTIPRO DAMPSPERRE 0,15MM 2,6M</t>
  </si>
  <si>
    <t>RUL</t>
  </si>
  <si>
    <t>GRAN 48X198 K-VIRKE C24 LP</t>
  </si>
  <si>
    <t>GLAVA PROFF 34 PLATE 200X570X1</t>
  </si>
  <si>
    <t>HUNTON VINDSPERRE 12X1200X2740</t>
  </si>
  <si>
    <t>GRAN 19X148 D FALS 60 GR STD</t>
  </si>
  <si>
    <t>200MM+ 50MM Y VEGG PR M2</t>
  </si>
  <si>
    <t>senteravstand c/c 600mm</t>
  </si>
  <si>
    <t>200 + 50 mm yttervegg meg gips</t>
  </si>
  <si>
    <t>innvendig, dobbelt vindsperre og</t>
  </si>
  <si>
    <t>liggende grunnet kledning</t>
  </si>
  <si>
    <t>utvendig</t>
  </si>
  <si>
    <t>GRAN 48X198 K-VIRKE C24</t>
  </si>
  <si>
    <t>G-F 48X048 LEKT/REKKE KL1</t>
  </si>
  <si>
    <t>GLAVA PROFF 34 RULL 50X560X920</t>
  </si>
  <si>
    <t>150MM+ 50MM Y VEGG PR M2</t>
  </si>
  <si>
    <t>150 + 50 mm yttervegg meg gips</t>
  </si>
  <si>
    <t>GRAN 48X148 K-VIRKE C24</t>
  </si>
  <si>
    <t>GLAVA PROFF 34 PLATE 150X570X1</t>
  </si>
  <si>
    <t>1 lag gips på hver side</t>
  </si>
  <si>
    <t>G-F 48X068 LEKT/REKKE KL1</t>
  </si>
  <si>
    <t>GLAVA ØKONOMI 38 PLATE 70MM</t>
  </si>
  <si>
    <t>Innvendig bærevegg</t>
  </si>
  <si>
    <t>GRAN 48X098 K-VIRKE C24</t>
  </si>
  <si>
    <t>GLAVA ØKONOMI 38 PLATE 100 MM</t>
  </si>
  <si>
    <t>LYDVEGG PR M2</t>
  </si>
  <si>
    <t>Innvendige vegger av tre</t>
  </si>
  <si>
    <t>DET MONTERES 2 X100MM VEGGER MED</t>
  </si>
  <si>
    <t>50MM KLARING MELLOM VEGGENE.</t>
  </si>
  <si>
    <t>2 LAG GIPS PÅ HVER SIDE. FOR Å</t>
  </si>
  <si>
    <t>FORHINDRE LUFTTRANSPORT MELLOM</t>
  </si>
  <si>
    <t>BOENHETENE MONTERES DET DIFFÅPEN</t>
  </si>
  <si>
    <t>DUK MELLOM PLATELAGENE PÅ DEN ENE</t>
  </si>
  <si>
    <t>SIDEN.</t>
  </si>
  <si>
    <t>FUGEMASSE ACRYL</t>
  </si>
  <si>
    <t>STK</t>
  </si>
  <si>
    <t>GLAVA PROFF 34 PLATE 100X570X1</t>
  </si>
  <si>
    <t>TERRASSEGULV PR M2</t>
  </si>
  <si>
    <t>FURU 28X120 CUIMP TERRASSE KL1</t>
  </si>
  <si>
    <t>FURU 48X198 CUIMP K-VIRKE C24</t>
  </si>
  <si>
    <t>Taklist 21x34 PR LM</t>
  </si>
  <si>
    <t>FURU 14X040 TAKLIST SKRÅ MALT</t>
  </si>
  <si>
    <t>Fotlist 12x58 rund PR LM</t>
  </si>
  <si>
    <t>FURU 12X058 FOTLIST MALT 81321</t>
  </si>
  <si>
    <t>Vindu 119x119 PR STK</t>
  </si>
  <si>
    <t>M</t>
  </si>
  <si>
    <t>VANNBR BESL  UNDER HVIT 7X125</t>
  </si>
  <si>
    <t xml:space="preserve">KARM 90X210 KOMPLETT HVIT </t>
  </si>
  <si>
    <t>SET</t>
  </si>
  <si>
    <t>EIK  09X015 FEIELIST LAK</t>
  </si>
  <si>
    <t>YTTERDØR PR STK</t>
  </si>
  <si>
    <t>EIK  09X050 FEIELIST LAK</t>
  </si>
  <si>
    <t>VANNBORDBESLAG SORT VBS 11 4"</t>
  </si>
  <si>
    <t>YTTERDØRSVRIDER 1918 MATTB</t>
  </si>
  <si>
    <t>ULTIPRO VINDSPERRE 2,8X25M</t>
  </si>
  <si>
    <t>Yttervegg tre 200+50mm komplett m/gips inv</t>
  </si>
  <si>
    <t>Yttervegg tre 150+50mm kompl med gips inv</t>
  </si>
  <si>
    <t>Vegg-02 innv. 70mm PR M2</t>
  </si>
  <si>
    <t>Vegg-03 innv. 100mm PR M2</t>
  </si>
  <si>
    <t>3.08</t>
  </si>
  <si>
    <t>ETTERISOLERING 100MM INVENDIG</t>
  </si>
  <si>
    <r>
      <rPr>
        <sz val="9.5"/>
        <rFont val="Arial"/>
        <family val="2"/>
      </rPr>
      <t>GRAN 48X098 K-VIRKE C24</t>
    </r>
  </si>
  <si>
    <r>
      <rPr>
        <sz val="9.5"/>
        <rFont val="Arial"/>
        <family val="2"/>
      </rPr>
      <t>LM</t>
    </r>
  </si>
  <si>
    <r>
      <rPr>
        <sz val="9.5"/>
        <rFont val="Arial"/>
        <family val="2"/>
      </rPr>
      <t>GLAVA PROFF 34 PLATE 100X570X1200MM</t>
    </r>
  </si>
  <si>
    <r>
      <rPr>
        <sz val="9.5"/>
        <rFont val="Arial"/>
        <family val="2"/>
      </rPr>
      <t>m²</t>
    </r>
  </si>
  <si>
    <r>
      <rPr>
        <sz val="9.5"/>
        <rFont val="Arial"/>
        <family val="2"/>
      </rPr>
      <t>DAMPSPERRE 2,60M 0,15MM 39M2 BACA</t>
    </r>
  </si>
  <si>
    <r>
      <rPr>
        <sz val="9.5"/>
        <rFont val="Arial"/>
        <family val="2"/>
      </rPr>
      <t>STK</t>
    </r>
  </si>
  <si>
    <r>
      <rPr>
        <sz val="9.5"/>
        <rFont val="Arial"/>
        <family val="2"/>
      </rPr>
      <t>GIPSPL GN13 12,5X1200X2400</t>
    </r>
  </si>
  <si>
    <t>Utlekting  for kledning Senteravstand c/c 600mm Beregnet som utlekting på mur eller
betong med Icopal fuktsperre</t>
  </si>
  <si>
    <t>Etterisolering 150mm utvendig</t>
  </si>
  <si>
    <t>ETTERISOLERING 150MM UTVENDIG</t>
  </si>
  <si>
    <r>
      <rPr>
        <sz val="9.5"/>
        <rFont val="Arial"/>
        <family val="2"/>
      </rPr>
      <t>G-F 48X048 LEKT KL1</t>
    </r>
  </si>
  <si>
    <r>
      <rPr>
        <sz val="9.5"/>
        <rFont val="Arial"/>
        <family val="2"/>
      </rPr>
      <t>M2</t>
    </r>
  </si>
  <si>
    <r>
      <rPr>
        <sz val="9.5"/>
        <rFont val="Arial"/>
        <family val="2"/>
      </rPr>
      <t>GLAVA PROFF 34 PLATE  50X560X1200MM</t>
    </r>
  </si>
  <si>
    <r>
      <rPr>
        <sz val="9.5"/>
        <rFont val="Arial"/>
        <family val="2"/>
      </rPr>
      <t>ULTIPRO VINDSPERRE 2,80X25M</t>
    </r>
  </si>
  <si>
    <r>
      <rPr>
        <sz val="9.5"/>
        <rFont val="Arial"/>
        <family val="2"/>
      </rPr>
      <t>G-F 23X048 LEKT KL1 BUNTET</t>
    </r>
  </si>
  <si>
    <r>
      <rPr>
        <sz val="9.5"/>
        <rFont val="Arial"/>
        <family val="2"/>
      </rPr>
      <t>GRAN 19X148 D FALS 28Â° GR STD</t>
    </r>
  </si>
  <si>
    <t>Etterisolering av yttervegg av tre senteravstand c/c 600mm Utlektet 148mm, isolert med liggende kledning</t>
  </si>
  <si>
    <t>Etterisolering kaldt loft 200mm</t>
  </si>
  <si>
    <t>Isolering med mineralullplater 20cm Glava.A Etterisolering på loft</t>
  </si>
  <si>
    <r>
      <rPr>
        <sz val="9.5"/>
        <rFont val="Arial"/>
        <family val="2"/>
      </rPr>
      <t>GLAVA PROFF 34 PLATE M/PAPIR  200MM</t>
    </r>
  </si>
  <si>
    <t>ETTERISOLERING AV KALDT LOFT</t>
  </si>
  <si>
    <t>LUFTET TAKKONSTRUKSJON 350MM</t>
  </si>
  <si>
    <t>Oppforet takkonstruksjon 350 mm isolasjon luftet konstruksjon Senteravstand c/c 600mm
KOMPLETT SPERRETAK AV I-BJELKER TEKKET MED PAPP</t>
  </si>
  <si>
    <r>
      <rPr>
        <sz val="9.5"/>
        <rFont val="Arial"/>
        <family val="2"/>
      </rPr>
      <t>DAMPSPERRE 2,6M X-15 ICOPAL</t>
    </r>
  </si>
  <si>
    <r>
      <rPr>
        <sz val="9.5"/>
        <rFont val="Arial"/>
        <family val="2"/>
      </rPr>
      <t>RUL</t>
    </r>
  </si>
  <si>
    <r>
      <rPr>
        <sz val="9.5"/>
        <rFont val="Arial"/>
        <family val="2"/>
      </rPr>
      <t>HUNTON I-BJELKE SJ60/350 MM</t>
    </r>
  </si>
  <si>
    <r>
      <rPr>
        <sz val="9.5"/>
        <rFont val="Arial"/>
        <family val="2"/>
      </rPr>
      <t>GLAVA PROFF 34 PLATE 200X570X1200MM</t>
    </r>
  </si>
  <si>
    <r>
      <rPr>
        <sz val="9.5"/>
        <rFont val="Arial"/>
        <family val="2"/>
      </rPr>
      <t>GLAVA PROFF 34 PLATE 150X570X1200MM</t>
    </r>
  </si>
  <si>
    <r>
      <rPr>
        <sz val="9.5"/>
        <rFont val="Arial"/>
        <family val="2"/>
      </rPr>
      <t>HUNTON TREFIBPL 12X1200X2740 95 PAK</t>
    </r>
  </si>
  <si>
    <r>
      <rPr>
        <sz val="9.5"/>
        <rFont val="Arial"/>
        <family val="2"/>
      </rPr>
      <t>OSBPL 3 18X2400X1220MM TG2</t>
    </r>
  </si>
  <si>
    <r>
      <rPr>
        <sz val="9.5"/>
        <rFont val="Arial"/>
        <family val="2"/>
      </rPr>
      <t>OVERLAG MESTERTEKK 8M</t>
    </r>
  </si>
  <si>
    <r>
      <rPr>
        <sz val="9.5"/>
        <rFont val="Arial"/>
        <family val="2"/>
      </rPr>
      <t>LISTETEKKING PAPPTAK</t>
    </r>
  </si>
  <si>
    <t>Luftet takkonstruksjon 350mm</t>
  </si>
  <si>
    <t>Takshingel</t>
  </si>
  <si>
    <t>TAKSHINGEL</t>
  </si>
  <si>
    <r>
      <rPr>
        <sz val="9.5"/>
        <rFont val="Arial"/>
        <family val="2"/>
      </rPr>
      <t>TAKSHINGEL S SORT ISOLA</t>
    </r>
  </si>
  <si>
    <t>TAKSHINGEL MØNE /FOT SORT ISOLA</t>
  </si>
  <si>
    <t>Gavlutstikk med vindskier og gesimskasse</t>
  </si>
  <si>
    <t>GAVLUTSTIKK MED VINDSKIER OG GESIMS</t>
  </si>
  <si>
    <t>Gesimskasser av bord og vindskier.
Det monteres spikerslag,vindskier,  tre paralelle bord og list</t>
  </si>
  <si>
    <r>
      <rPr>
        <sz val="9.5"/>
        <rFont val="Arial"/>
        <family val="2"/>
      </rPr>
      <t>G-F 36X068 LEKT KL1</t>
    </r>
  </si>
  <si>
    <r>
      <rPr>
        <sz val="9.5"/>
        <rFont val="Arial"/>
        <family val="2"/>
      </rPr>
      <t>GRAN 22X148 REKT KLED KL1</t>
    </r>
  </si>
  <si>
    <r>
      <rPr>
        <sz val="9.5"/>
        <rFont val="Arial"/>
        <family val="2"/>
      </rPr>
      <t>G-F 19X036 LEKT/REKKE KL1</t>
    </r>
  </si>
  <si>
    <r>
      <rPr>
        <sz val="9.5"/>
        <rFont val="Arial"/>
        <family val="2"/>
      </rPr>
      <t>GAVLBESLAG TOPP FLAT SORT</t>
    </r>
  </si>
  <si>
    <t>GRAN 19X098 REKT GRUNNET</t>
  </si>
  <si>
    <t>Forkantbord</t>
  </si>
  <si>
    <t>FORKANTBORD</t>
  </si>
  <si>
    <t>Forkantbord på sperreender</t>
  </si>
  <si>
    <t>Stigetrinn</t>
  </si>
  <si>
    <t>STIGETRINN</t>
  </si>
  <si>
    <t>Stigetrinn for tak</t>
  </si>
  <si>
    <t>Stigetrinn 30 cm bredde sort</t>
  </si>
  <si>
    <t>Snefangere</t>
  </si>
  <si>
    <t>SNEFANGERE</t>
  </si>
  <si>
    <t>Snefangere på tak</t>
  </si>
  <si>
    <t>GELENDER 2-RØRS SN G-22 SORT</t>
  </si>
  <si>
    <t>Powertekk takplater sort</t>
  </si>
  <si>
    <t>POWERTEKK TAKPLATER</t>
  </si>
  <si>
    <r>
      <rPr>
        <sz val="9.5"/>
        <rFont val="Arial"/>
        <family val="2"/>
      </rPr>
      <t>MØNEKAPPE POWERTEKK SORT ISOLA</t>
    </r>
  </si>
  <si>
    <r>
      <rPr>
        <sz val="9.5"/>
        <rFont val="Arial"/>
        <family val="2"/>
      </rPr>
      <t>TAKPL POWERTEKK SORT ISOLA</t>
    </r>
  </si>
  <si>
    <t xml:space="preserve">Powertekk takplater </t>
  </si>
  <si>
    <t>Gradrenne</t>
  </si>
  <si>
    <t>GRADRENNE TAK</t>
  </si>
  <si>
    <t>Gradrenne sort 20x20 cm lgd 2m</t>
  </si>
  <si>
    <t>Gradrenne sort 200mm sort</t>
  </si>
  <si>
    <t>Tak tekking komplett med betongstein</t>
  </si>
  <si>
    <t>TAK TEKKING KOMPLETT TAKSTEIN</t>
  </si>
  <si>
    <t>tekking med betong takstein</t>
  </si>
  <si>
    <r>
      <rPr>
        <sz val="9.5"/>
        <rFont val="Arial"/>
        <family val="2"/>
      </rPr>
      <t>TAKSTEIN NORMAL RUSTIKK SORT</t>
    </r>
  </si>
  <si>
    <r>
      <rPr>
        <sz val="9.5"/>
        <rFont val="Arial"/>
        <family val="2"/>
      </rPr>
      <t>G-F 36X048 LEKT KL1</t>
    </r>
  </si>
  <si>
    <r>
      <rPr>
        <sz val="9.5"/>
        <rFont val="Arial"/>
        <family val="2"/>
      </rPr>
      <t>HUNTONIT SUTAKPLATE PLAN</t>
    </r>
  </si>
  <si>
    <t>Takrenner</t>
  </si>
  <si>
    <t>TAKRENNER</t>
  </si>
  <si>
    <t xml:space="preserve">Takrenner sort  </t>
  </si>
  <si>
    <r>
      <rPr>
        <sz val="9.5"/>
        <rFont val="Arial"/>
        <family val="2"/>
      </rPr>
      <t>TAKRENNE 125 MM  4,0M SVART</t>
    </r>
  </si>
  <si>
    <r>
      <rPr>
        <sz val="9.5"/>
        <rFont val="Arial"/>
        <family val="2"/>
      </rPr>
      <t>RENNESKJØT M/PAKN STÅL 125MM SORT</t>
    </r>
  </si>
  <si>
    <r>
      <rPr>
        <sz val="9.5"/>
        <rFont val="Arial"/>
        <family val="2"/>
      </rPr>
      <t>RENNEKROK M/FJÆR STÅL 125MM SORT</t>
    </r>
  </si>
  <si>
    <r>
      <rPr>
        <sz val="9.5"/>
        <rFont val="Arial"/>
        <family val="2"/>
      </rPr>
      <t>TAKFOT L-TAK STÅL 170MM SORT 2M</t>
    </r>
  </si>
  <si>
    <r>
      <rPr>
        <sz val="9.5"/>
        <rFont val="Arial"/>
        <family val="2"/>
      </rPr>
      <t>ENDEBUNN 07 UNI BMI STÅL SORT</t>
    </r>
  </si>
  <si>
    <r>
      <rPr>
        <sz val="9.5"/>
        <rFont val="Arial"/>
        <family val="2"/>
      </rPr>
      <t>FUGLELIST SORT 1 METERS LENGDE</t>
    </r>
  </si>
  <si>
    <r>
      <rPr>
        <sz val="9.5"/>
        <rFont val="Arial"/>
        <family val="2"/>
      </rPr>
      <t>M</t>
    </r>
  </si>
  <si>
    <t>NEDLØPSRØR</t>
  </si>
  <si>
    <t>Nedløpsrør L=3m</t>
  </si>
  <si>
    <r>
      <rPr>
        <sz val="9.5"/>
        <rFont val="Arial"/>
        <family val="2"/>
      </rPr>
      <t>NEDLØPSRØR 75MM 3,0M SVART</t>
    </r>
  </si>
  <si>
    <r>
      <rPr>
        <sz val="9.5"/>
        <rFont val="Arial"/>
        <family val="2"/>
      </rPr>
      <t>RØRKLAMMER M/LABB 75MM SORT</t>
    </r>
  </si>
  <si>
    <r>
      <rPr>
        <sz val="9.5"/>
        <rFont val="Arial"/>
        <family val="2"/>
      </rPr>
      <t>BEND 70Â° 75MM SVART</t>
    </r>
  </si>
  <si>
    <r>
      <rPr>
        <sz val="9.5"/>
        <rFont val="Arial"/>
        <family val="2"/>
      </rPr>
      <t>NEDLØPSKUM STÅL 125/75MM SORT</t>
    </r>
  </si>
  <si>
    <t>Nedløp</t>
  </si>
  <si>
    <t>Terrasse montert på støpte pilarer. Uten rekkverk.
28x120 terassebord natur sortering spikret eller skrudd til bjelkelag</t>
  </si>
  <si>
    <t>REKKVERK TERRASSE PR LM</t>
  </si>
  <si>
    <t>Rekkverk for terrasse. Høyde 90 cm over gulvet
Liggende 19x148 mm bord under håndlist og stående 19x148 mm bord under.
ca 25mm avstand mellom stående bord innbyrdes og ca 25mm under liggende bord.
Ca 80mm avstand mot gulvet</t>
  </si>
  <si>
    <r>
      <rPr>
        <sz val="9.5"/>
        <rFont val="Arial"/>
        <family val="2"/>
      </rPr>
      <t>FURU 36X073 LEKT KL1 CUIMP</t>
    </r>
  </si>
  <si>
    <r>
      <rPr>
        <sz val="9.5"/>
        <rFont val="Arial"/>
        <family val="2"/>
      </rPr>
      <t>FURU 48X048 LEKT KL1 CUIMP</t>
    </r>
  </si>
  <si>
    <r>
      <rPr>
        <sz val="9.5"/>
        <rFont val="Arial"/>
        <family val="2"/>
      </rPr>
      <t>FURU 48X073 LEKT KL1 CUIMP</t>
    </r>
  </si>
  <si>
    <r>
      <rPr>
        <sz val="9.5"/>
        <rFont val="Arial"/>
        <family val="2"/>
      </rPr>
      <t>GRAN 19X148 REKT KLED KL1</t>
    </r>
  </si>
  <si>
    <r>
      <rPr>
        <sz val="9.5"/>
        <rFont val="Arial"/>
        <family val="2"/>
      </rPr>
      <t>FURU 45X145 CUIMP ALTANREKKE BUE</t>
    </r>
  </si>
  <si>
    <t>Rekkverk terrasse</t>
  </si>
  <si>
    <t>WALLS TO PAINT PLATER</t>
  </si>
  <si>
    <t>Plater på innvendig vegg</t>
  </si>
  <si>
    <t>Walls to paint plater vegg innvendig</t>
  </si>
  <si>
    <t>SPONPL WALLS TO PAINT 12X620X2390</t>
  </si>
  <si>
    <t>GIPSPLATE 13 MM I HIMLING</t>
  </si>
  <si>
    <r>
      <rPr>
        <sz val="9.5"/>
        <rFont val="Arial"/>
        <family val="2"/>
      </rPr>
      <t>FUKTSPERRE 150MY 2,6X15,0M FP</t>
    </r>
  </si>
  <si>
    <t>Gipsplate 13mm plan 4 fals i himling</t>
  </si>
  <si>
    <t>GIPSPL PLAN 4 FALS 12,5X1200X2400</t>
  </si>
  <si>
    <t>Plater og nedlekting i himling</t>
  </si>
  <si>
    <t>Montering av std vindu 12x12 komplett</t>
  </si>
  <si>
    <r>
      <t xml:space="preserve">VINDU TS 1,0 1190X1190 HVIT </t>
    </r>
    <r>
      <rPr>
        <b/>
        <sz val="11"/>
        <color rgb="FFFF0000"/>
        <rFont val="Calibri"/>
        <family val="2"/>
      </rPr>
      <t>NB sjekk pris</t>
    </r>
  </si>
  <si>
    <t>Standard vindu 119x119 hvit komplett</t>
  </si>
  <si>
    <t>Montering av std ytterdør komplett</t>
  </si>
  <si>
    <t>Ytterdør 10x21 Opus komplett</t>
  </si>
  <si>
    <t>Innerdør 90x21 Opus komplett</t>
  </si>
  <si>
    <t xml:space="preserve">INNERDØR OPUS SLETT </t>
  </si>
  <si>
    <t>Montering av innerdør komplett</t>
  </si>
  <si>
    <t xml:space="preserve">Parkett Opus </t>
  </si>
  <si>
    <t>OPUS PARKETT INKL UNDERLAG</t>
  </si>
  <si>
    <t xml:space="preserve">Opus parkett Ask </t>
  </si>
  <si>
    <t>OPUS PARKETT ASK 3-STAVS HVIT 215</t>
  </si>
  <si>
    <t>PARKETTUNDERLAG TUPLEX</t>
  </si>
  <si>
    <t>FESTEMIDLER TIL HELE PROSJEKTET</t>
  </si>
  <si>
    <t>ENH</t>
  </si>
  <si>
    <t>PR ENHET</t>
  </si>
  <si>
    <t>TID PR ENHET</t>
  </si>
  <si>
    <t>ENHETS PRIS</t>
  </si>
  <si>
    <t>PRIS PR ENHET</t>
  </si>
  <si>
    <t>UNDERLAG: MATERIALLISTE OG TID NETTOPRIS RINGMUR PR LM</t>
  </si>
  <si>
    <t>PRIS MATR PR ENHET</t>
  </si>
  <si>
    <t>UNDERLAG: MATERIALLISTE OG TID NETTOPRIS RINGMUR GARASJEGULV PR LM</t>
  </si>
  <si>
    <t>FERDIGBETONG B35 PR M3 – ringmur</t>
  </si>
  <si>
    <t>FERDIGBETONG B35 PR M3 – gulv bolig</t>
  </si>
  <si>
    <t>FERDIGBETONG B35 PR M3</t>
  </si>
  <si>
    <t>Påsl. Matr.</t>
  </si>
  <si>
    <t>Koordinere Underentreprenører</t>
  </si>
  <si>
    <t>VÅTROM</t>
  </si>
  <si>
    <t>UNDERLAG: FLISER VEGG BAD INKL LITEX MEMBRANPLATE(pr m²)</t>
  </si>
  <si>
    <t>ERGOBOARD UNDERPLATER</t>
  </si>
  <si>
    <t>UNDERLAG: SPARKLING VK VÅTROM CA 5 CM (pr m²)</t>
  </si>
  <si>
    <t>Enh.pris matr</t>
  </si>
  <si>
    <t>sum matr.</t>
  </si>
  <si>
    <t>tid total</t>
  </si>
  <si>
    <t>TIMER ANTALL</t>
  </si>
  <si>
    <t>RS/m2</t>
  </si>
  <si>
    <t>RØRLEGGER TILBUD UE</t>
  </si>
  <si>
    <t>UNDERENTREPRENØRER</t>
  </si>
  <si>
    <t>MALER Helsparkling og maling vegg ny gips</t>
  </si>
  <si>
    <t xml:space="preserve">MALER Helsparkling og malig tak ny gips </t>
  </si>
  <si>
    <t xml:space="preserve">MALER Listefri løsning </t>
  </si>
  <si>
    <t>ELEKTRIKER TILBUD</t>
  </si>
  <si>
    <t>VENTILASJONSANLEGG</t>
  </si>
  <si>
    <t>GRAVING/ GRUNNARBEID</t>
  </si>
  <si>
    <t>KOORDINERING UE</t>
  </si>
  <si>
    <t>T</t>
  </si>
  <si>
    <t>ADMINISTRASJON</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</si>
  <si>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</si>
  <si>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</si>
  <si>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</si>
  <si>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</si>
  <si>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</si>
  <si>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</si>
  <si>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</si>
  <si>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</si>
  <si>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</si>
  <si>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</si>
  <si>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</si>
  <si>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</si>
  <si>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</si>
  <si>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</si>
  <si>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</si>
  <si>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</si>
  <si>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</si>
  <si>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</si>
  <si>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</si>
  <si>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</si>
  <si>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</si>
  <si>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</si>
  <si>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</si>
  <si>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</si>
  <si>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4.18</t>
  </si>
  <si>
    <t>4.19</t>
  </si>
  <si>
    <t>4.20</t>
  </si>
  <si>
    <t>4.21</t>
  </si>
  <si>
    <t>4.22</t>
  </si>
  <si>
    <t>4.08</t>
  </si>
  <si>
    <t>4.09</t>
  </si>
  <si>
    <t>4.10</t>
  </si>
  <si>
    <t>4.11</t>
  </si>
  <si>
    <t>4.12</t>
  </si>
  <si>
    <t>4.13</t>
  </si>
  <si>
    <t>4.14</t>
  </si>
  <si>
    <t>4.15</t>
  </si>
  <si>
    <t>4.16</t>
  </si>
  <si>
    <t>4.17</t>
  </si>
  <si>
    <t>1.09</t>
  </si>
  <si>
    <t>RIVING</t>
  </si>
  <si>
    <t>TØMRER</t>
  </si>
  <si>
    <t>BETONG</t>
  </si>
  <si>
    <t>Etterisolering 100mm innvendig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</si>
</sst>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0.00;\-#,##0.00;\-"/>
    <numFmt numFmtId="167" formatCode="_(* #,##0.00_);_(* \(#,##0.00\);_(* &quot;-&quot;??_);_(@_)"/>
    <numFmt numFmtId="168" formatCode="0.0"/>
    <numFmt numFmtId="169" formatCode="#,##0.0_ ;\-#,##0.0\ "/>
  </numFmts>
  <fonts count="38" x14ac:knownFonts="1">
    <font>
      <sz val="11"/>
      <color theme="1"/>
      <name val="Calibri"/>
      <family val="2"/>
      <charset val="1"/>
    </font>
    <font>
      <b/>
      <sz val="13"/>
      <color rgb="FFFFFFFF"/>
      <name val="Arial"/>
      <charset val="1"/>
    </font>
    <font>
      <sz val="10"/>
      <name val="Arial"/>
      <charset val="1"/>
    </font>
    <font>
      <b/>
      <sz val="11"/>
      <color rgb="FF0000FF"/>
      <name val="Arial"/>
      <charset val="1"/>
    </font>
    <font>
      <b/>
      <sz val="10"/>
      <color rgb="FFFFFFFF"/>
      <name val="Arial"/>
      <charset val="1"/>
    </font>
    <font>
      <sz val="10"/>
      <color rgb="FF000000"/>
      <name val="Arial"/>
      <charset val="1"/>
    </font>
    <font>
      <b/>
      <sz val="10"/>
      <name val="Arial"/>
      <charset val="1"/>
    </font>
    <font>
      <b/>
      <sz val="11"/>
      <color rgb="FFFFFFFF"/>
      <name val="Arial"/>
      <charset val="1"/>
    </font>
    <font>
      <b/>
      <sz val="12"/>
      <color rgb="FFFFFFFF"/>
      <name val="Arial"/>
      <charset val="1"/>
    </font>
    <font>
      <sz val="8"/>
      <color rgb="FFFFFFFF"/>
      <name val="Arial"/>
      <charset val="1"/>
    </font>
    <font>
      <b/>
      <sz val="10"/>
      <color rgb="FF0000FF"/>
      <name val="Arial"/>
      <charset val="1"/>
    </font>
    <font>
      <b/>
      <sz val="9"/>
      <name val="Arial"/>
      <charset val="1"/>
    </font>
    <font>
      <sz val="9"/>
      <name val="Arial"/>
      <charset val="1"/>
    </font>
    <font>
      <sz val="11"/>
      <color theme="1"/>
      <name val="Calibri"/>
      <family val="2"/>
      <charset val="1"/>
    </font>
    <font>
      <sz val="10"/>
      <color rgb="FF000000"/>
      <name val="Arial"/>
      <family val="2"/>
    </font>
    <font>
      <sz val="10"/>
      <name val="Arial"/>
      <family val="2"/>
    </font>
    <font>
      <b/>
      <sz val="10"/>
      <color rgb="FFFFFFFF"/>
      <name val="Arial"/>
      <family val="2"/>
    </font>
    <font>
      <b/>
      <sz val="10"/>
      <color rgb="FF000000"/>
      <name val="Arial"/>
      <family val="2"/>
    </font>
    <font>
      <sz val="11"/>
      <color theme="0"/>
      <name val="Calibri"/>
      <family val="2"/>
      <charset val="1"/>
    </font>
    <font>
      <sz val="9"/>
      <color rgb="FF000000"/>
      <name val="Arial"/>
      <family val="2"/>
    </font>
    <font>
      <sz val="9"/>
      <color theme="1"/>
      <name val="Arial"/>
      <family val="2"/>
    </font>
    <font>
      <b/>
      <sz val="10"/>
      <name val="Arial"/>
      <family val="2"/>
    </font>
    <font>
      <b/>
      <sz val="10"/>
      <color rgb="FFFF0000"/>
      <name val="Arial"/>
      <family val="2"/>
    </font>
    <font>
      <b/>
      <sz val="10"/>
      <color theme="0"/>
      <name val="Arial"/>
      <family val="2"/>
    </font>
    <font>
      <sz val="11"/>
      <name val="Calibri"/>
      <family val="2"/>
      <charset val="1"/>
    </font>
    <font>
      <sz val="9.5"/>
      <name val="Arial"/>
      <family val="2"/>
    </font>
    <font>
      <sz val="9.5"/>
      <color rgb="FF000000"/>
      <name val="Arial"/>
      <family val="2"/>
    </font>
    <font>
      <sz val="9.5"/>
      <name val="Arial"/>
    </font>
    <font>
      <b/>
      <sz val="10"/>
      <color theme="1"/>
      <name val="Arial"/>
      <family val="2"/>
    </font>
    <font>
      <sz val="10"/>
      <color theme="1"/>
      <name val="Arial"/>
      <family val="2"/>
    </font>
    <font>
      <b/>
      <sz val="11"/>
      <color rgb="FFFF0000"/>
      <name val="Calibri"/>
      <family val="2"/>
    </font>
    <font>
      <b/>
      <sz val="9"/>
      <name val="Arial"/>
      <family val="2"/>
    </font>
    <font>
      <sz val="9"/>
      <name val="Arial"/>
      <family val="2"/>
    </font>
    <font>
      <b/>
      <sz val="12"/>
      <color rgb="FFFFFFFF"/>
      <name val="Arial"/>
      <family val="2"/>
    </font>
    <font>
      <b/>
      <sz val="8"/>
      <color theme="0"/>
      <name val="Arial"/>
      <family val="2"/>
    </font>
    <font>
      <sz val="8"/>
      <color theme="1"/>
      <name val="Calibri"/>
      <family val="2"/>
      <charset val="1"/>
    </font>
    <font>
      <b/>
      <sz val="8"/>
      <name val="Arial"/>
      <family val="2"/>
    </font>
    <font>
      <b/>
      <sz val="11"/>
      <color theme="0"/>
      <name val="Calibri"/>
      <family val="2"/>
    </font>
  </fonts>
  <fills count="23">
    <fill>
      <patternFill patternType="none"/>
    </fill>
    <fill>
      <patternFill patternType="gray125"/>
    </fill>
    <fill>
      <patternFill patternType="solid">
        <fgColor rgb="FFFFFF00"/>
        <bgColor rgb="FFFFFF00"/>
      </patternFill>
    </fill>
    <fill>
      <patternFill patternType="solid">
        <fgColor rgb="FFFFFFFF"/>
        <bgColor rgb="FFF2F2F2"/>
      </patternFill>
    </fill>
    <fill>
      <patternFill patternType="solid">
        <fgColor rgb="FFE2EFDA"/>
        <bgColor rgb="FFEBF0FA"/>
      </patternFill>
    </fill>
    <fill>
      <patternFill patternType="solid">
        <fgColor rgb="FFD9D9D9"/>
        <bgColor rgb="FFE2EFDA"/>
      </patternFill>
    </fill>
    <fill>
      <patternFill patternType="solid">
        <fgColor rgb="FFF2F2F2"/>
        <bgColor rgb="FFEBF0FA"/>
      </patternFill>
    </fill>
    <fill>
      <patternFill patternType="solid">
        <fgColor rgb="FF708090"/>
        <bgColor rgb="FF666699"/>
      </patternFill>
    </fill>
    <fill>
      <patternFill patternType="solid">
        <fgColor theme="9" tint="0.79998168889431442"/>
        <bgColor rgb="FFFFFF00"/>
      </patternFill>
    </fill>
    <fill>
      <patternFill patternType="solid">
        <fgColor theme="6" tint="0.79998168889431442"/>
        <bgColor indexed="64"/>
      </patternFill>
    </fill>
    <fill>
      <patternFill patternType="solid">
        <fgColor rgb="FFEBF0FA"/>
        <bgColor indexed="64"/>
      </patternFill>
    </fill>
    <fill>
      <patternFill patternType="solid">
        <fgColor rgb="FFFFFF00"/>
        <bgColor indexed="64"/>
      </patternFill>
    </fill>
    <fill>
      <patternFill patternType="solid">
        <fgColor theme="4" tint="0.79998168889431442"/>
        <bgColor indexed="64"/>
      </patternFill>
    </fill>
    <fill>
      <patternFill patternType="solid">
        <fgColor rgb="FFEBF1DE"/>
        <bgColor indexed="64"/>
      </patternFill>
    </fill>
    <fill>
      <patternFill patternType="solid">
        <fgColor rgb="FFFFFF00"/>
        <bgColor rgb="FFF2F2F2"/>
      </patternFill>
    </fill>
    <fill>
      <patternFill patternType="solid">
        <fgColor theme="6" tint="0.79998168889431442"/>
        <bgColor rgb="FFEBF0FA"/>
      </patternFill>
    </fill>
    <fill>
      <patternFill patternType="solid">
        <fgColor rgb="FF708090"/>
        <bgColor rgb="FF8B4513"/>
      </patternFill>
    </fill>
    <fill>
      <patternFill patternType="solid">
        <fgColor rgb="FF708090"/>
        <bgColor indexed="64"/>
      </patternFill>
    </fill>
    <fill>
      <patternFill patternType="solid">
        <fgColor rgb="FF708090"/>
        <bgColor rgb="FF8B6914"/>
      </patternFill>
    </fill>
    <fill>
      <patternFill patternType="solid">
        <fgColor rgb="FF708090"/>
        <bgColor rgb="FF333333"/>
      </patternFill>
    </fill>
    <fill>
      <patternFill patternType="solid">
        <fgColor rgb="FF708090"/>
        <bgColor rgb="FF1F78B4"/>
      </patternFill>
    </fill>
    <fill>
      <patternFill patternType="solid">
        <fgColor rgb="FF708090"/>
        <bgColor rgb="FF4472C4"/>
      </patternFill>
    </fill>
    <fill>
      <patternFill patternType="solid">
        <fgColor theme="6" tint="0.79998168889431442"/>
        <bgColor rgb="FFF2F2F2"/>
      </patternFill>
    </fill>
  </fills>
  <borders count="21">
    <border>
      <left/>
      <right/>
      <top/>
      <bottom/>
      <diagonal/>
    </border>
    <border>
      <left style="thin">
        <color rgb="FFAAAAAA"/>
      </left>
      <right style="thin">
        <color rgb="FFAAAAAA"/>
      </right>
      <top style="thin">
        <color rgb="FFAAAAAA"/>
      </top>
      <bottom style="thin">
        <color rgb="FFAAAAAA"/>
      </bottom>
      <diagonal/>
    </border>
    <border>
      <left style="thin">
        <color indexed="64"/>
      </left>
      <right style="thin">
        <color indexed="64"/>
      </right>
      <top style="thin">
        <color indexed="64"/>
      </top>
      <bottom style="thin">
        <color indexed="64"/>
      </bottom>
      <diagonal/>
    </border>
    <border>
      <left style="thin">
        <color rgb="FFAAAAAA"/>
      </left>
      <right style="thin">
        <color rgb="FFAAAAAA"/>
      </right>
      <top style="thin">
        <color rgb="FFAAAAAA"/>
      </top>
      <bottom/>
      <diagonal/>
    </border>
    <border>
      <left style="thin">
        <color rgb="FFAAAAAA"/>
      </left>
      <right style="thin">
        <color rgb="FFAAAAAA"/>
      </right>
      <top/>
      <bottom style="thin">
        <color rgb="FFAAAAAA"/>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style="thin">
        <color rgb="FFAAAAAA"/>
      </left>
      <right/>
      <top style="thin">
        <color rgb="FFAAAAAA"/>
      </top>
      <bottom style="thin">
        <color rgb="FFAAAAAA"/>
      </bottom>
      <diagonal/>
    </border>
    <border>
      <left/>
      <right/>
      <top style="thin">
        <color rgb="FFAAAAAA"/>
      </top>
      <bottom style="thin">
        <color rgb="FFAAAAAA"/>
      </bottom>
      <diagonal/>
    </border>
    <border>
      <left style="thin">
        <color rgb="FFAAAAAA"/>
      </left>
      <right/>
      <top style="thin">
        <color rgb="FFAAAAAA"/>
      </top>
      <bottom/>
      <diagonal/>
    </border>
  </borders>
  <cellStyleXfs count="2">
    <xf numFmtId="0" fontId="0" fillId="0" borderId="0"/>
    <xf numFmtId="43" fontId="13" fillId="0" borderId="0" applyFont="0" applyFill="0" applyBorder="0" applyAlignment="0" applyProtection="0"/>
  </cellStyleXfs>
  <cellXfs count="501">
    <xf numFmtId="0" fontId="0" fillId="0" borderId="0" xfId="0"/>
    <xf numFmtId="164" fontId="12" fillId="6" borderId="1" xfId="0" applyNumberFormat="1" applyFont="1" applyFill="1" applyBorder="1" applyAlignment="1">
      <alignment horizontal="right"/>
    </xf>
    <xf numFmtId="0" fontId="0" fillId="0" borderId="0" xfId="0" applyAlignment="1">
      <alignment wrapText="1"/>
    </xf>
    <xf numFmtId="0" fontId="0" fillId="0" borderId="0" xfId="0" applyAlignment="1">
      <alignment horizontal="center" vertical="center"/>
    </xf>
    <xf numFmtId="166" fontId="10" fillId="2" borderId="2" xfId="0" applyNumberFormat="1" applyFont="1" applyFill="1" applyBorder="1" applyAlignment="1">
      <alignment horizontal="right"/>
    </xf>
    <xf numFmtId="165" fontId="0" fillId="3" borderId="2" xfId="0" applyNumberFormat="1" applyFill="1" applyBorder="1" applyAlignment="1">
      <alignment horizontal="right"/>
    </xf>
    <xf numFmtId="49" fontId="0" fillId="0" borderId="2" xfId="0" applyNumberFormat="1" applyBorder="1"/>
    <xf numFmtId="165" fontId="6" fillId="4" borderId="2" xfId="0" applyNumberFormat="1" applyFont="1" applyFill="1" applyBorder="1" applyAlignment="1">
      <alignment horizontal="right"/>
    </xf>
    <xf numFmtId="165" fontId="3" fillId="2" borderId="2"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wrapText="1"/>
    </xf>
    <xf numFmtId="49" fontId="14" fillId="3" borderId="2" xfId="0" applyNumberFormat="1" applyFont="1" applyFill="1" applyBorder="1"/>
    <xf numFmtId="49" fontId="0" fillId="0" borderId="0" xfId="0" applyNumberFormat="1"/>
    <xf numFmtId="0" fontId="0" fillId="0" borderId="0" xfId="0" applyAlignment="1">
      <alignment horizontal="center" vertical="center" wrapText="1"/>
    </xf>
    <xf numFmtId="0" fontId="21" fillId="0" borderId="0" xfId="0" applyFont="1"/>
    <xf numFmtId="164" fontId="6" fillId="0" borderId="0" xfId="0" applyNumberFormat="1" applyFont="1" applyAlignment="1">
      <alignment horizontal="right"/>
    </xf>
    <xf numFmtId="165" fontId="6" fillId="0" borderId="0" xfId="0" applyNumberFormat="1" applyFont="1" applyAlignment="1">
      <alignment horizontal="right"/>
    </xf>
    <xf numFmtId="164" fontId="6" fillId="0" borderId="0" xfId="0" applyNumberFormat="1" applyFont="1"/>
    <xf numFmtId="4" fontId="0" fillId="0" borderId="0" xfId="0" applyNumberFormat="1"/>
    <xf numFmtId="2" fontId="0" fillId="9" borderId="2" xfId="1" applyNumberFormat="1" applyFont="1" applyFill="1" applyBorder="1" applyAlignment="1">
      <alignment horizontal="right" vertical="top"/>
    </xf>
    <xf numFmtId="4" fontId="21" fillId="9" borderId="2" xfId="0" applyNumberFormat="1" applyFont="1" applyFill="1" applyBorder="1"/>
    <xf numFmtId="49" fontId="21" fillId="9" borderId="2" xfId="1" applyNumberFormat="1" applyFont="1" applyFill="1" applyBorder="1" applyAlignment="1">
      <alignment vertical="top"/>
    </xf>
    <xf numFmtId="49" fontId="21" fillId="10" borderId="7" xfId="1" applyNumberFormat="1" applyFont="1" applyFill="1" applyBorder="1" applyAlignment="1">
      <alignment vertical="top"/>
    </xf>
    <xf numFmtId="49" fontId="21" fillId="10" borderId="5" xfId="1" applyNumberFormat="1" applyFont="1" applyFill="1" applyBorder="1" applyAlignment="1">
      <alignment vertical="top"/>
    </xf>
    <xf numFmtId="2" fontId="0" fillId="10" borderId="2" xfId="1" applyNumberFormat="1" applyFont="1" applyFill="1" applyBorder="1" applyAlignment="1">
      <alignment horizontal="right" vertical="top"/>
    </xf>
    <xf numFmtId="49" fontId="21" fillId="10" borderId="6" xfId="1" applyNumberFormat="1" applyFont="1" applyFill="1" applyBorder="1" applyAlignment="1">
      <alignment vertical="top"/>
    </xf>
    <xf numFmtId="2" fontId="21" fillId="9" borderId="2" xfId="1" applyNumberFormat="1" applyFont="1" applyFill="1" applyBorder="1" applyAlignment="1">
      <alignment horizontal="right" vertical="top"/>
    </xf>
    <xf numFmtId="49" fontId="21" fillId="9" borderId="7" xfId="1" applyNumberFormat="1" applyFont="1" applyFill="1" applyBorder="1" applyAlignment="1">
      <alignment vertical="top"/>
    </xf>
    <xf numFmtId="0" fontId="24" fillId="0" borderId="0" xfId="0" applyFont="1"/>
    <xf numFmtId="49" fontId="21" fillId="10" borderId="2" xfId="1" applyNumberFormat="1" applyFont="1" applyFill="1" applyBorder="1" applyAlignment="1">
      <alignment vertical="top"/>
    </xf>
    <xf numFmtId="4" fontId="21" fillId="9" borderId="7" xfId="0" applyNumberFormat="1" applyFont="1" applyFill="1" applyBorder="1"/>
    <xf numFmtId="4" fontId="21" fillId="10" borderId="7" xfId="0" applyNumberFormat="1" applyFont="1" applyFill="1" applyBorder="1"/>
    <xf numFmtId="49" fontId="21" fillId="9" borderId="5" xfId="1" applyNumberFormat="1" applyFont="1" applyFill="1" applyBorder="1" applyAlignment="1">
      <alignment vertical="top"/>
    </xf>
    <xf numFmtId="2" fontId="21" fillId="9" borderId="7" xfId="1" applyNumberFormat="1" applyFont="1" applyFill="1" applyBorder="1" applyAlignment="1">
      <alignment horizontal="right" vertical="top"/>
    </xf>
    <xf numFmtId="49" fontId="21" fillId="10" borderId="8" xfId="1" applyNumberFormat="1" applyFont="1" applyFill="1" applyBorder="1" applyAlignment="1">
      <alignment vertical="top"/>
    </xf>
    <xf numFmtId="49" fontId="21" fillId="10" borderId="12" xfId="1" applyNumberFormat="1" applyFont="1" applyFill="1" applyBorder="1" applyAlignment="1">
      <alignment vertical="top"/>
    </xf>
    <xf numFmtId="2" fontId="21" fillId="10" borderId="7" xfId="1" applyNumberFormat="1" applyFont="1" applyFill="1" applyBorder="1" applyAlignment="1">
      <alignment horizontal="right" vertical="top"/>
    </xf>
    <xf numFmtId="0" fontId="2" fillId="0" borderId="2" xfId="0" applyFont="1" applyBorder="1"/>
    <xf numFmtId="0" fontId="5" fillId="3" borderId="2" xfId="0" applyFont="1" applyFill="1" applyBorder="1"/>
    <xf numFmtId="166" fontId="5" fillId="3" borderId="2" xfId="0" applyNumberFormat="1" applyFont="1" applyFill="1" applyBorder="1" applyAlignment="1">
      <alignment horizontal="right"/>
    </xf>
    <xf numFmtId="0" fontId="6" fillId="4" borderId="2" xfId="0" applyFont="1" applyFill="1" applyBorder="1"/>
    <xf numFmtId="166" fontId="6" fillId="4" borderId="2" xfId="0" applyNumberFormat="1" applyFont="1" applyFill="1" applyBorder="1" applyAlignment="1">
      <alignment horizontal="right"/>
    </xf>
    <xf numFmtId="166" fontId="2" fillId="0" borderId="2" xfId="0" applyNumberFormat="1" applyFont="1" applyBorder="1" applyAlignment="1">
      <alignment horizontal="right"/>
    </xf>
    <xf numFmtId="166" fontId="9" fillId="0" borderId="0" xfId="0" applyNumberFormat="1" applyFont="1"/>
    <xf numFmtId="166" fontId="3" fillId="2" borderId="2" xfId="0" applyNumberFormat="1" applyFont="1" applyFill="1" applyBorder="1" applyAlignment="1">
      <alignment horizontal="center" vertical="center"/>
    </xf>
    <xf numFmtId="166" fontId="0" fillId="3" borderId="2" xfId="0" applyNumberFormat="1" applyFill="1" applyBorder="1" applyAlignment="1">
      <alignment horizontal="right"/>
    </xf>
    <xf numFmtId="0" fontId="0" fillId="0" borderId="2" xfId="0" applyBorder="1"/>
    <xf numFmtId="166" fontId="6" fillId="4" borderId="2" xfId="0" applyNumberFormat="1" applyFont="1" applyFill="1" applyBorder="1"/>
    <xf numFmtId="0" fontId="11" fillId="5" borderId="1" xfId="0" applyFont="1" applyFill="1" applyBorder="1" applyAlignment="1">
      <alignment horizontal="center"/>
    </xf>
    <xf numFmtId="0" fontId="12" fillId="6" borderId="1" xfId="0" applyFont="1" applyFill="1" applyBorder="1"/>
    <xf numFmtId="166" fontId="12" fillId="6" borderId="1" xfId="0" applyNumberFormat="1" applyFont="1" applyFill="1" applyBorder="1" applyAlignment="1">
      <alignment horizontal="right"/>
    </xf>
    <xf numFmtId="0" fontId="12" fillId="3" borderId="1" xfId="0" applyFont="1" applyFill="1" applyBorder="1"/>
    <xf numFmtId="166" fontId="12" fillId="3" borderId="1" xfId="0" applyNumberFormat="1" applyFont="1" applyFill="1" applyBorder="1" applyAlignment="1">
      <alignment horizontal="right"/>
    </xf>
    <xf numFmtId="0" fontId="11" fillId="4" borderId="1" xfId="0" applyFont="1" applyFill="1" applyBorder="1"/>
    <xf numFmtId="166" fontId="11" fillId="4" borderId="1" xfId="0" applyNumberFormat="1" applyFont="1" applyFill="1" applyBorder="1" applyAlignment="1">
      <alignment horizontal="right"/>
    </xf>
    <xf numFmtId="166" fontId="3" fillId="2" borderId="2" xfId="0" applyNumberFormat="1" applyFont="1" applyFill="1" applyBorder="1" applyAlignment="1">
      <alignment horizontal="center" vertical="center" wrapText="1"/>
    </xf>
    <xf numFmtId="166" fontId="14" fillId="3" borderId="6" xfId="0" applyNumberFormat="1" applyFont="1" applyFill="1" applyBorder="1" applyAlignment="1">
      <alignment horizontal="right"/>
    </xf>
    <xf numFmtId="166" fontId="9" fillId="0" borderId="0" xfId="0" applyNumberFormat="1" applyFont="1" applyAlignment="1">
      <alignment horizontal="center" vertical="center"/>
    </xf>
    <xf numFmtId="0" fontId="11" fillId="5" borderId="1" xfId="0" applyFont="1" applyFill="1" applyBorder="1" applyAlignment="1">
      <alignment horizontal="center" wrapText="1"/>
    </xf>
    <xf numFmtId="166" fontId="9" fillId="0" borderId="0" xfId="0" applyNumberFormat="1" applyFont="1" applyAlignment="1">
      <alignment horizontal="center" vertical="center" wrapText="1"/>
    </xf>
    <xf numFmtId="0" fontId="6" fillId="0" borderId="0" xfId="0" applyFont="1"/>
    <xf numFmtId="0" fontId="6" fillId="0" borderId="0" xfId="0" applyFont="1" applyAlignment="1">
      <alignment horizontal="center" vertical="center"/>
    </xf>
    <xf numFmtId="167" fontId="21" fillId="9" borderId="2" xfId="1" applyNumberFormat="1" applyFont="1" applyFill="1" applyBorder="1" applyAlignment="1">
      <alignment horizontal="left" vertical="top"/>
    </xf>
    <xf numFmtId="167" fontId="0" fillId="0" borderId="0" xfId="1" applyNumberFormat="1" applyFont="1" applyFill="1" applyBorder="1" applyAlignment="1">
      <alignment horizontal="left" vertical="top"/>
    </xf>
    <xf numFmtId="167" fontId="22" fillId="9" borderId="9" xfId="1" applyNumberFormat="1" applyFont="1" applyFill="1" applyBorder="1" applyAlignment="1">
      <alignment horizontal="left" vertical="center" wrapText="1"/>
    </xf>
    <xf numFmtId="167" fontId="0" fillId="9" borderId="10" xfId="1" applyNumberFormat="1" applyFont="1" applyFill="1" applyBorder="1" applyAlignment="1">
      <alignment horizontal="left" vertical="top"/>
    </xf>
    <xf numFmtId="167" fontId="0" fillId="9" borderId="2" xfId="1" applyNumberFormat="1" applyFont="1" applyFill="1" applyBorder="1" applyAlignment="1">
      <alignment horizontal="left" vertical="top"/>
    </xf>
    <xf numFmtId="166" fontId="0" fillId="9" borderId="2" xfId="1" applyNumberFormat="1" applyFont="1" applyFill="1" applyBorder="1" applyAlignment="1">
      <alignment horizontal="right" vertical="top"/>
    </xf>
    <xf numFmtId="166" fontId="0" fillId="9" borderId="2" xfId="0" applyNumberFormat="1" applyFill="1" applyBorder="1"/>
    <xf numFmtId="167" fontId="21" fillId="9" borderId="10" xfId="1" applyNumberFormat="1" applyFont="1" applyFill="1" applyBorder="1" applyAlignment="1">
      <alignment horizontal="left" vertical="top"/>
    </xf>
    <xf numFmtId="166" fontId="21" fillId="9" borderId="2" xfId="1" applyNumberFormat="1" applyFont="1" applyFill="1" applyBorder="1" applyAlignment="1">
      <alignment horizontal="right" vertical="top"/>
    </xf>
    <xf numFmtId="0" fontId="0" fillId="9" borderId="2" xfId="0" applyFill="1" applyBorder="1"/>
    <xf numFmtId="166" fontId="21" fillId="9" borderId="2" xfId="0" applyNumberFormat="1" applyFont="1" applyFill="1" applyBorder="1"/>
    <xf numFmtId="167" fontId="21" fillId="10" borderId="7" xfId="1" applyNumberFormat="1" applyFont="1" applyFill="1" applyBorder="1" applyAlignment="1">
      <alignment horizontal="left" vertical="top"/>
    </xf>
    <xf numFmtId="167" fontId="22" fillId="10" borderId="7" xfId="1" applyNumberFormat="1" applyFont="1" applyFill="1" applyBorder="1" applyAlignment="1">
      <alignment horizontal="left" vertical="center"/>
    </xf>
    <xf numFmtId="167" fontId="22" fillId="10" borderId="5" xfId="1" applyNumberFormat="1" applyFont="1" applyFill="1" applyBorder="1" applyAlignment="1">
      <alignment horizontal="left" vertical="center"/>
    </xf>
    <xf numFmtId="167" fontId="22" fillId="10" borderId="6" xfId="1" applyNumberFormat="1" applyFont="1" applyFill="1" applyBorder="1" applyAlignment="1">
      <alignment horizontal="left" vertical="center"/>
    </xf>
    <xf numFmtId="167" fontId="0" fillId="10" borderId="13" xfId="1" applyNumberFormat="1" applyFont="1" applyFill="1" applyBorder="1" applyAlignment="1">
      <alignment horizontal="left" vertical="top"/>
    </xf>
    <xf numFmtId="167" fontId="0" fillId="10" borderId="2" xfId="1" applyNumberFormat="1" applyFont="1" applyFill="1" applyBorder="1" applyAlignment="1">
      <alignment horizontal="left" vertical="top"/>
    </xf>
    <xf numFmtId="166" fontId="0" fillId="10" borderId="2" xfId="1" applyNumberFormat="1" applyFont="1" applyFill="1" applyBorder="1" applyAlignment="1">
      <alignment horizontal="right" vertical="top"/>
    </xf>
    <xf numFmtId="166" fontId="0" fillId="10" borderId="2" xfId="0" applyNumberFormat="1" applyFill="1" applyBorder="1"/>
    <xf numFmtId="167" fontId="0" fillId="10" borderId="10" xfId="1" applyNumberFormat="1" applyFont="1" applyFill="1" applyBorder="1" applyAlignment="1">
      <alignment horizontal="left" vertical="top"/>
    </xf>
    <xf numFmtId="167" fontId="15" fillId="10" borderId="9" xfId="1" applyNumberFormat="1" applyFont="1" applyFill="1" applyBorder="1" applyAlignment="1">
      <alignment horizontal="left" vertical="top"/>
    </xf>
    <xf numFmtId="167" fontId="0" fillId="10" borderId="7" xfId="1" applyNumberFormat="1" applyFont="1" applyFill="1" applyBorder="1" applyAlignment="1">
      <alignment horizontal="left" vertical="top"/>
    </xf>
    <xf numFmtId="166" fontId="0" fillId="10" borderId="7" xfId="1" applyNumberFormat="1" applyFont="1" applyFill="1" applyBorder="1" applyAlignment="1">
      <alignment horizontal="right" vertical="top"/>
    </xf>
    <xf numFmtId="166" fontId="0" fillId="10" borderId="7" xfId="0" applyNumberFormat="1" applyFill="1" applyBorder="1"/>
    <xf numFmtId="167" fontId="21" fillId="10" borderId="10" xfId="1" applyNumberFormat="1" applyFont="1" applyFill="1" applyBorder="1" applyAlignment="1">
      <alignment horizontal="left" vertical="top"/>
    </xf>
    <xf numFmtId="166" fontId="21" fillId="10" borderId="2" xfId="1" applyNumberFormat="1" applyFont="1" applyFill="1" applyBorder="1" applyAlignment="1">
      <alignment horizontal="right" vertical="top"/>
    </xf>
    <xf numFmtId="0" fontId="0" fillId="10" borderId="2" xfId="0" applyFill="1" applyBorder="1"/>
    <xf numFmtId="166" fontId="21" fillId="10" borderId="2" xfId="0" applyNumberFormat="1" applyFont="1" applyFill="1" applyBorder="1"/>
    <xf numFmtId="167" fontId="21" fillId="9" borderId="7" xfId="1" applyNumberFormat="1" applyFont="1" applyFill="1" applyBorder="1" applyAlignment="1">
      <alignment horizontal="left" vertical="top"/>
    </xf>
    <xf numFmtId="167" fontId="22" fillId="9" borderId="7" xfId="1" applyNumberFormat="1" applyFont="1" applyFill="1" applyBorder="1" applyAlignment="1">
      <alignment horizontal="left" vertical="center"/>
    </xf>
    <xf numFmtId="167" fontId="22" fillId="9" borderId="5" xfId="1" applyNumberFormat="1" applyFont="1" applyFill="1" applyBorder="1" applyAlignment="1">
      <alignment horizontal="left" vertical="center"/>
    </xf>
    <xf numFmtId="167" fontId="22" fillId="9" borderId="6" xfId="1" applyNumberFormat="1" applyFont="1" applyFill="1" applyBorder="1" applyAlignment="1">
      <alignment horizontal="left" vertical="center"/>
    </xf>
    <xf numFmtId="167" fontId="0" fillId="9" borderId="6" xfId="1" applyNumberFormat="1" applyFont="1" applyFill="1" applyBorder="1" applyAlignment="1">
      <alignment horizontal="left" vertical="top"/>
    </xf>
    <xf numFmtId="167" fontId="0" fillId="9" borderId="9" xfId="1" applyNumberFormat="1" applyFont="1" applyFill="1" applyBorder="1" applyAlignment="1">
      <alignment horizontal="left" vertical="top"/>
    </xf>
    <xf numFmtId="167" fontId="0" fillId="9" borderId="7" xfId="1" applyNumberFormat="1" applyFont="1" applyFill="1" applyBorder="1" applyAlignment="1">
      <alignment horizontal="left" vertical="top"/>
    </xf>
    <xf numFmtId="166" fontId="0" fillId="9" borderId="7" xfId="1" applyNumberFormat="1" applyFont="1" applyFill="1" applyBorder="1" applyAlignment="1">
      <alignment horizontal="right" vertical="top"/>
    </xf>
    <xf numFmtId="166" fontId="0" fillId="9" borderId="7" xfId="0" applyNumberFormat="1" applyFill="1" applyBorder="1"/>
    <xf numFmtId="167" fontId="15" fillId="9" borderId="2" xfId="1" applyNumberFormat="1" applyFont="1" applyFill="1" applyBorder="1" applyAlignment="1">
      <alignment horizontal="left" vertical="top"/>
    </xf>
    <xf numFmtId="0" fontId="21" fillId="9" borderId="2" xfId="0" applyFont="1" applyFill="1" applyBorder="1"/>
    <xf numFmtId="167" fontId="0" fillId="10" borderId="6" xfId="1" applyNumberFormat="1" applyFont="1" applyFill="1" applyBorder="1" applyAlignment="1">
      <alignment horizontal="left" vertical="top"/>
    </xf>
    <xf numFmtId="167" fontId="15" fillId="10" borderId="10" xfId="1" applyNumberFormat="1" applyFont="1" applyFill="1" applyBorder="1" applyAlignment="1">
      <alignment horizontal="left" vertical="top"/>
    </xf>
    <xf numFmtId="167" fontId="21" fillId="10" borderId="9" xfId="1" applyNumberFormat="1" applyFont="1" applyFill="1" applyBorder="1" applyAlignment="1">
      <alignment horizontal="left" vertical="top"/>
    </xf>
    <xf numFmtId="166" fontId="21" fillId="10" borderId="7" xfId="1" applyNumberFormat="1" applyFont="1" applyFill="1" applyBorder="1" applyAlignment="1">
      <alignment horizontal="right" vertical="top"/>
    </xf>
    <xf numFmtId="166" fontId="21" fillId="10" borderId="7" xfId="0" applyNumberFormat="1" applyFont="1" applyFill="1" applyBorder="1"/>
    <xf numFmtId="167" fontId="21" fillId="9" borderId="9" xfId="1" applyNumberFormat="1" applyFont="1" applyFill="1" applyBorder="1" applyAlignment="1">
      <alignment horizontal="left" vertical="top"/>
    </xf>
    <xf numFmtId="166" fontId="21" fillId="9" borderId="7" xfId="1" applyNumberFormat="1" applyFont="1" applyFill="1" applyBorder="1" applyAlignment="1">
      <alignment horizontal="right" vertical="top"/>
    </xf>
    <xf numFmtId="166" fontId="21" fillId="9" borderId="7" xfId="0" applyNumberFormat="1" applyFont="1" applyFill="1" applyBorder="1"/>
    <xf numFmtId="167" fontId="21" fillId="10" borderId="2" xfId="1" applyNumberFormat="1" applyFont="1" applyFill="1" applyBorder="1" applyAlignment="1">
      <alignment horizontal="left" vertical="top"/>
    </xf>
    <xf numFmtId="167" fontId="22" fillId="10" borderId="2" xfId="1" applyNumberFormat="1" applyFont="1" applyFill="1" applyBorder="1" applyAlignment="1">
      <alignment horizontal="left" vertical="center"/>
    </xf>
    <xf numFmtId="0" fontId="0" fillId="0" borderId="11" xfId="0" applyBorder="1"/>
    <xf numFmtId="167" fontId="21" fillId="9" borderId="6" xfId="1" applyNumberFormat="1" applyFont="1" applyFill="1" applyBorder="1" applyAlignment="1">
      <alignment horizontal="left" vertical="top"/>
    </xf>
    <xf numFmtId="167" fontId="22" fillId="9" borderId="2" xfId="1" applyNumberFormat="1" applyFont="1" applyFill="1" applyBorder="1" applyAlignment="1">
      <alignment horizontal="left" vertical="center"/>
    </xf>
    <xf numFmtId="167" fontId="0" fillId="9" borderId="7" xfId="1" applyNumberFormat="1" applyFont="1" applyFill="1" applyBorder="1" applyAlignment="1">
      <alignment horizontal="left" vertical="center"/>
    </xf>
    <xf numFmtId="167" fontId="13" fillId="9" borderId="2" xfId="1" applyNumberFormat="1" applyFill="1" applyBorder="1" applyAlignment="1">
      <alignment horizontal="left" vertical="top"/>
    </xf>
    <xf numFmtId="167" fontId="13" fillId="9" borderId="10" xfId="1" applyNumberFormat="1" applyFill="1" applyBorder="1" applyAlignment="1">
      <alignment horizontal="left" vertical="top"/>
    </xf>
    <xf numFmtId="0" fontId="5" fillId="3" borderId="2" xfId="0" applyFont="1" applyFill="1" applyBorder="1" applyAlignment="1">
      <alignment horizontal="center" vertical="center"/>
    </xf>
    <xf numFmtId="49" fontId="14" fillId="0" borderId="2" xfId="0" applyNumberFormat="1" applyFont="1" applyBorder="1"/>
    <xf numFmtId="0" fontId="5" fillId="0" borderId="2" xfId="0" applyFont="1" applyBorder="1"/>
    <xf numFmtId="0" fontId="5" fillId="0" borderId="2" xfId="0" applyFont="1" applyBorder="1" applyAlignment="1">
      <alignment horizontal="center" vertical="center"/>
    </xf>
    <xf numFmtId="166" fontId="5" fillId="0" borderId="2" xfId="0" applyNumberFormat="1" applyFont="1" applyBorder="1" applyAlignment="1">
      <alignment horizontal="right"/>
    </xf>
    <xf numFmtId="166" fontId="0" fillId="0" borderId="2" xfId="0" applyNumberFormat="1" applyBorder="1" applyAlignment="1">
      <alignment horizontal="right"/>
    </xf>
    <xf numFmtId="165" fontId="0" fillId="0" borderId="2" xfId="0" applyNumberFormat="1" applyBorder="1" applyAlignment="1">
      <alignment horizontal="right"/>
    </xf>
    <xf numFmtId="0" fontId="15" fillId="0" borderId="2" xfId="0" applyFont="1" applyBorder="1" applyAlignment="1">
      <alignment horizontal="center" vertical="center"/>
    </xf>
    <xf numFmtId="0" fontId="0" fillId="0" borderId="2" xfId="0" applyBorder="1" applyAlignment="1">
      <alignment horizontal="center" vertical="center"/>
    </xf>
    <xf numFmtId="166" fontId="0" fillId="0" borderId="2" xfId="0" applyNumberFormat="1" applyBorder="1"/>
    <xf numFmtId="165" fontId="0" fillId="0" borderId="2" xfId="0" applyNumberFormat="1" applyBorder="1"/>
    <xf numFmtId="49" fontId="15" fillId="0" borderId="2" xfId="0" applyNumberFormat="1" applyFont="1" applyBorder="1" applyAlignment="1">
      <alignment horizontal="left" vertical="center"/>
    </xf>
    <xf numFmtId="49" fontId="15" fillId="0" borderId="2" xfId="0" applyNumberFormat="1" applyFont="1" applyBorder="1" applyAlignment="1">
      <alignment horizontal="left" vertical="top"/>
    </xf>
    <xf numFmtId="0" fontId="15" fillId="0" borderId="2" xfId="0" applyFont="1" applyBorder="1" applyAlignment="1">
      <alignment horizontal="left" vertical="center"/>
    </xf>
    <xf numFmtId="49" fontId="6" fillId="0" borderId="0" xfId="0" applyNumberFormat="1" applyFont="1"/>
    <xf numFmtId="49" fontId="0" fillId="9" borderId="7" xfId="0" applyNumberFormat="1" applyFill="1" applyBorder="1"/>
    <xf numFmtId="49" fontId="0" fillId="9" borderId="5" xfId="0" applyNumberFormat="1" applyFill="1" applyBorder="1"/>
    <xf numFmtId="49" fontId="0" fillId="9" borderId="6" xfId="0" applyNumberFormat="1" applyFill="1" applyBorder="1"/>
    <xf numFmtId="49" fontId="0" fillId="9" borderId="8" xfId="0" applyNumberFormat="1" applyFill="1" applyBorder="1"/>
    <xf numFmtId="49" fontId="0" fillId="9" borderId="12" xfId="0" applyNumberFormat="1" applyFill="1" applyBorder="1"/>
    <xf numFmtId="49" fontId="0" fillId="9" borderId="2" xfId="0" applyNumberFormat="1" applyFill="1" applyBorder="1"/>
    <xf numFmtId="49" fontId="21" fillId="9" borderId="2" xfId="0" applyNumberFormat="1" applyFont="1" applyFill="1" applyBorder="1"/>
    <xf numFmtId="49" fontId="0" fillId="10" borderId="8" xfId="0" applyNumberFormat="1" applyFill="1" applyBorder="1"/>
    <xf numFmtId="49" fontId="0" fillId="10" borderId="12" xfId="0" applyNumberFormat="1" applyFill="1" applyBorder="1"/>
    <xf numFmtId="49" fontId="0" fillId="10" borderId="5" xfId="0" applyNumberFormat="1" applyFill="1" applyBorder="1"/>
    <xf numFmtId="49" fontId="21" fillId="9" borderId="5" xfId="0" applyNumberFormat="1" applyFont="1" applyFill="1" applyBorder="1"/>
    <xf numFmtId="49" fontId="0" fillId="10" borderId="7" xfId="0" applyNumberFormat="1" applyFill="1" applyBorder="1"/>
    <xf numFmtId="49" fontId="21" fillId="10" borderId="5" xfId="0" applyNumberFormat="1" applyFont="1" applyFill="1" applyBorder="1"/>
    <xf numFmtId="49" fontId="21" fillId="9" borderId="6" xfId="0" applyNumberFormat="1" applyFont="1" applyFill="1" applyBorder="1"/>
    <xf numFmtId="167" fontId="21" fillId="0" borderId="0" xfId="1" applyNumberFormat="1" applyFont="1" applyFill="1" applyBorder="1" applyAlignment="1">
      <alignment horizontal="left" vertical="top"/>
    </xf>
    <xf numFmtId="2" fontId="21" fillId="0" borderId="0" xfId="1" applyNumberFormat="1" applyFont="1" applyFill="1" applyBorder="1" applyAlignment="1">
      <alignment horizontal="right" vertical="top"/>
    </xf>
    <xf numFmtId="166" fontId="21" fillId="0" borderId="0" xfId="1" applyNumberFormat="1" applyFont="1" applyFill="1" applyBorder="1" applyAlignment="1">
      <alignment horizontal="right" vertical="top"/>
    </xf>
    <xf numFmtId="4" fontId="21" fillId="0" borderId="0" xfId="0" applyNumberFormat="1" applyFont="1"/>
    <xf numFmtId="166" fontId="21" fillId="0" borderId="0" xfId="0" applyNumberFormat="1" applyFont="1"/>
    <xf numFmtId="2" fontId="21" fillId="0" borderId="14" xfId="1" applyNumberFormat="1" applyFont="1" applyFill="1" applyBorder="1" applyAlignment="1">
      <alignment horizontal="right" vertical="top"/>
    </xf>
    <xf numFmtId="166" fontId="21" fillId="0" borderId="14" xfId="1" applyNumberFormat="1" applyFont="1" applyFill="1" applyBorder="1" applyAlignment="1">
      <alignment horizontal="right" vertical="top"/>
    </xf>
    <xf numFmtId="4" fontId="21" fillId="0" borderId="14" xfId="0" applyNumberFormat="1" applyFont="1" applyBorder="1"/>
    <xf numFmtId="2" fontId="21" fillId="0" borderId="0" xfId="0" applyNumberFormat="1" applyFont="1"/>
    <xf numFmtId="2" fontId="21" fillId="0" borderId="14" xfId="0" applyNumberFormat="1" applyFont="1" applyBorder="1"/>
    <xf numFmtId="166" fontId="10" fillId="11" borderId="2" xfId="0" applyNumberFormat="1" applyFont="1" applyFill="1" applyBorder="1" applyAlignment="1">
      <alignment horizontal="right"/>
    </xf>
    <xf numFmtId="49" fontId="21" fillId="12" borderId="5" xfId="0" applyNumberFormat="1" applyFont="1" applyFill="1" applyBorder="1"/>
    <xf numFmtId="167" fontId="21" fillId="12" borderId="2" xfId="1" applyNumberFormat="1" applyFont="1" applyFill="1" applyBorder="1" applyAlignment="1">
      <alignment horizontal="left" vertical="top"/>
    </xf>
    <xf numFmtId="49" fontId="21" fillId="12" borderId="7" xfId="0" applyNumberFormat="1" applyFont="1" applyFill="1" applyBorder="1"/>
    <xf numFmtId="167" fontId="22" fillId="12" borderId="9" xfId="1" applyNumberFormat="1" applyFont="1" applyFill="1" applyBorder="1" applyAlignment="1">
      <alignment horizontal="left" vertical="top" wrapText="1"/>
    </xf>
    <xf numFmtId="0" fontId="25" fillId="12" borderId="10" xfId="0" applyFont="1" applyFill="1" applyBorder="1" applyAlignment="1">
      <alignment vertical="top" wrapText="1"/>
    </xf>
    <xf numFmtId="0" fontId="25" fillId="12" borderId="2" xfId="0" applyFont="1" applyFill="1" applyBorder="1" applyAlignment="1">
      <alignment horizontal="left" vertical="top" wrapText="1"/>
    </xf>
    <xf numFmtId="2" fontId="26" fillId="12" borderId="2" xfId="0" applyNumberFormat="1" applyFont="1" applyFill="1" applyBorder="1" applyAlignment="1">
      <alignment horizontal="right" shrinkToFit="1"/>
    </xf>
    <xf numFmtId="0" fontId="15" fillId="12" borderId="2" xfId="0" applyFont="1" applyFill="1" applyBorder="1"/>
    <xf numFmtId="2" fontId="15" fillId="12" borderId="2" xfId="0" applyNumberFormat="1" applyFont="1" applyFill="1" applyBorder="1"/>
    <xf numFmtId="0" fontId="0" fillId="12" borderId="2" xfId="0" applyFill="1" applyBorder="1"/>
    <xf numFmtId="2" fontId="0" fillId="12" borderId="2" xfId="0" applyNumberFormat="1" applyFill="1" applyBorder="1"/>
    <xf numFmtId="49" fontId="21" fillId="12" borderId="6" xfId="0" applyNumberFormat="1" applyFont="1" applyFill="1" applyBorder="1"/>
    <xf numFmtId="167" fontId="21" fillId="12" borderId="9" xfId="1" applyNumberFormat="1" applyFont="1" applyFill="1" applyBorder="1" applyAlignment="1">
      <alignment horizontal="left" vertical="top"/>
    </xf>
    <xf numFmtId="167" fontId="21" fillId="12" borderId="7" xfId="1" applyNumberFormat="1" applyFont="1" applyFill="1" applyBorder="1" applyAlignment="1">
      <alignment horizontal="left" vertical="top"/>
    </xf>
    <xf numFmtId="2" fontId="21" fillId="12" borderId="7" xfId="1" applyNumberFormat="1" applyFont="1" applyFill="1" applyBorder="1" applyAlignment="1">
      <alignment horizontal="right" vertical="top"/>
    </xf>
    <xf numFmtId="166" fontId="21" fillId="12" borderId="7" xfId="1" applyNumberFormat="1" applyFont="1" applyFill="1" applyBorder="1" applyAlignment="1">
      <alignment horizontal="right" vertical="top"/>
    </xf>
    <xf numFmtId="4" fontId="21" fillId="12" borderId="7" xfId="0" applyNumberFormat="1" applyFont="1" applyFill="1" applyBorder="1"/>
    <xf numFmtId="2" fontId="21" fillId="12" borderId="7" xfId="0" applyNumberFormat="1" applyFont="1" applyFill="1" applyBorder="1"/>
    <xf numFmtId="0" fontId="25" fillId="9" borderId="2" xfId="0" applyFont="1" applyFill="1" applyBorder="1" applyAlignment="1">
      <alignment horizontal="left" vertical="top" wrapText="1"/>
    </xf>
    <xf numFmtId="2" fontId="26" fillId="9" borderId="2" xfId="0" applyNumberFormat="1" applyFont="1" applyFill="1" applyBorder="1" applyAlignment="1">
      <alignment horizontal="right" vertical="top" shrinkToFit="1"/>
    </xf>
    <xf numFmtId="2" fontId="15" fillId="9" borderId="2" xfId="0" applyNumberFormat="1" applyFont="1" applyFill="1" applyBorder="1"/>
    <xf numFmtId="2" fontId="21" fillId="9" borderId="7" xfId="0" applyNumberFormat="1" applyFont="1" applyFill="1" applyBorder="1"/>
    <xf numFmtId="167" fontId="22" fillId="9" borderId="10" xfId="1" applyNumberFormat="1" applyFont="1" applyFill="1" applyBorder="1" applyAlignment="1">
      <alignment horizontal="left" vertical="top" wrapText="1"/>
    </xf>
    <xf numFmtId="0" fontId="25" fillId="9" borderId="10" xfId="0" applyFont="1" applyFill="1" applyBorder="1" applyAlignment="1">
      <alignment horizontal="left" vertical="top" wrapText="1"/>
    </xf>
    <xf numFmtId="49" fontId="21" fillId="9" borderId="7" xfId="0" applyNumberFormat="1" applyFont="1" applyFill="1" applyBorder="1"/>
    <xf numFmtId="167" fontId="21" fillId="0" borderId="12" xfId="1" applyNumberFormat="1" applyFont="1" applyFill="1" applyBorder="1" applyAlignment="1">
      <alignment horizontal="left" vertical="top"/>
    </xf>
    <xf numFmtId="167" fontId="21" fillId="0" borderId="15" xfId="1" applyNumberFormat="1" applyFont="1" applyFill="1" applyBorder="1" applyAlignment="1">
      <alignment horizontal="left" vertical="top"/>
    </xf>
    <xf numFmtId="2" fontId="26" fillId="12" borderId="2" xfId="0" applyNumberFormat="1" applyFont="1" applyFill="1" applyBorder="1" applyAlignment="1">
      <alignment horizontal="right" vertical="top" shrinkToFit="1"/>
    </xf>
    <xf numFmtId="2" fontId="26" fillId="12" borderId="16" xfId="0" applyNumberFormat="1" applyFont="1" applyFill="1" applyBorder="1" applyAlignment="1">
      <alignment horizontal="right" vertical="top" indent="1" shrinkToFit="1"/>
    </xf>
    <xf numFmtId="167" fontId="21" fillId="9" borderId="14" xfId="1" applyNumberFormat="1" applyFont="1" applyFill="1" applyBorder="1" applyAlignment="1">
      <alignment horizontal="left" vertical="top"/>
    </xf>
    <xf numFmtId="167" fontId="22" fillId="9" borderId="11" xfId="1" applyNumberFormat="1" applyFont="1" applyFill="1" applyBorder="1" applyAlignment="1">
      <alignment horizontal="left" vertical="top" wrapText="1"/>
    </xf>
    <xf numFmtId="2" fontId="0" fillId="9" borderId="2" xfId="0" applyNumberFormat="1" applyFill="1" applyBorder="1"/>
    <xf numFmtId="2" fontId="15" fillId="9" borderId="6" xfId="0" applyNumberFormat="1" applyFont="1" applyFill="1" applyBorder="1"/>
    <xf numFmtId="2" fontId="21" fillId="9" borderId="5" xfId="0" applyNumberFormat="1" applyFont="1" applyFill="1" applyBorder="1"/>
    <xf numFmtId="167" fontId="21" fillId="12" borderId="14" xfId="1" applyNumberFormat="1" applyFont="1" applyFill="1" applyBorder="1" applyAlignment="1">
      <alignment horizontal="left" vertical="top"/>
    </xf>
    <xf numFmtId="0" fontId="27" fillId="12" borderId="6" xfId="0" applyFont="1" applyFill="1" applyBorder="1" applyAlignment="1">
      <alignment horizontal="left" vertical="top" wrapText="1"/>
    </xf>
    <xf numFmtId="0" fontId="0" fillId="12" borderId="6" xfId="0" applyFill="1" applyBorder="1" applyAlignment="1">
      <alignment horizontal="right" vertical="top" wrapText="1"/>
    </xf>
    <xf numFmtId="2" fontId="26" fillId="12" borderId="6" xfId="0" applyNumberFormat="1" applyFont="1" applyFill="1" applyBorder="1" applyAlignment="1">
      <alignment horizontal="right" vertical="top" shrinkToFit="1"/>
    </xf>
    <xf numFmtId="0" fontId="0" fillId="12" borderId="2" xfId="0" applyFill="1" applyBorder="1" applyAlignment="1">
      <alignment horizontal="right" vertical="top" wrapText="1"/>
    </xf>
    <xf numFmtId="166" fontId="21" fillId="0" borderId="14" xfId="0" applyNumberFormat="1" applyFont="1" applyBorder="1"/>
    <xf numFmtId="0" fontId="25" fillId="9" borderId="6" xfId="0" applyFont="1" applyFill="1" applyBorder="1" applyAlignment="1">
      <alignment horizontal="left" vertical="top" wrapText="1"/>
    </xf>
    <xf numFmtId="2" fontId="26" fillId="9" borderId="6" xfId="0" applyNumberFormat="1" applyFont="1" applyFill="1" applyBorder="1" applyAlignment="1">
      <alignment horizontal="right" vertical="top" shrinkToFit="1"/>
    </xf>
    <xf numFmtId="2" fontId="21" fillId="9" borderId="2" xfId="0" applyNumberFormat="1" applyFont="1" applyFill="1" applyBorder="1"/>
    <xf numFmtId="2" fontId="26" fillId="9" borderId="6" xfId="0" applyNumberFormat="1" applyFont="1" applyFill="1" applyBorder="1" applyAlignment="1">
      <alignment horizontal="right" vertical="top" indent="1" shrinkToFit="1"/>
    </xf>
    <xf numFmtId="2" fontId="26" fillId="9" borderId="2" xfId="0" applyNumberFormat="1" applyFont="1" applyFill="1" applyBorder="1" applyAlignment="1">
      <alignment horizontal="right" vertical="top" indent="1" shrinkToFit="1"/>
    </xf>
    <xf numFmtId="0" fontId="27" fillId="12" borderId="10" xfId="0" applyFont="1" applyFill="1" applyBorder="1" applyAlignment="1">
      <alignment horizontal="left" vertical="top" wrapText="1"/>
    </xf>
    <xf numFmtId="0" fontId="25" fillId="12" borderId="10" xfId="0" applyFont="1" applyFill="1" applyBorder="1" applyAlignment="1">
      <alignment horizontal="left" vertical="top" wrapText="1"/>
    </xf>
    <xf numFmtId="49" fontId="21" fillId="12" borderId="7" xfId="0" applyNumberFormat="1" applyFont="1" applyFill="1" applyBorder="1" applyAlignment="1">
      <alignment horizontal="left" vertical="top"/>
    </xf>
    <xf numFmtId="49" fontId="21" fillId="12" borderId="5" xfId="0" applyNumberFormat="1" applyFont="1" applyFill="1" applyBorder="1" applyAlignment="1">
      <alignment horizontal="left" vertical="top"/>
    </xf>
    <xf numFmtId="2" fontId="15" fillId="12" borderId="6" xfId="0" applyNumberFormat="1" applyFont="1" applyFill="1" applyBorder="1" applyAlignment="1">
      <alignment horizontal="right" vertical="top"/>
    </xf>
    <xf numFmtId="2" fontId="15" fillId="12" borderId="2" xfId="0" applyNumberFormat="1" applyFont="1" applyFill="1" applyBorder="1" applyAlignment="1">
      <alignment horizontal="right" vertical="top"/>
    </xf>
    <xf numFmtId="166" fontId="15" fillId="9" borderId="6" xfId="0" applyNumberFormat="1" applyFont="1" applyFill="1" applyBorder="1"/>
    <xf numFmtId="166" fontId="15" fillId="9" borderId="2" xfId="0" applyNumberFormat="1" applyFont="1" applyFill="1" applyBorder="1"/>
    <xf numFmtId="167" fontId="15" fillId="12" borderId="6" xfId="1" applyNumberFormat="1" applyFont="1" applyFill="1" applyBorder="1" applyAlignment="1">
      <alignment horizontal="left" vertical="top"/>
    </xf>
    <xf numFmtId="2" fontId="15" fillId="12" borderId="6" xfId="1" applyNumberFormat="1" applyFont="1" applyFill="1" applyBorder="1" applyAlignment="1">
      <alignment horizontal="right" vertical="top"/>
    </xf>
    <xf numFmtId="166" fontId="15" fillId="12" borderId="6" xfId="1" applyNumberFormat="1" applyFont="1" applyFill="1" applyBorder="1" applyAlignment="1">
      <alignment horizontal="right" vertical="top"/>
    </xf>
    <xf numFmtId="2" fontId="15" fillId="12" borderId="6" xfId="0" applyNumberFormat="1" applyFont="1" applyFill="1" applyBorder="1"/>
    <xf numFmtId="167" fontId="21" fillId="12" borderId="10" xfId="1" applyNumberFormat="1" applyFont="1" applyFill="1" applyBorder="1" applyAlignment="1">
      <alignment horizontal="left" vertical="top"/>
    </xf>
    <xf numFmtId="2" fontId="21" fillId="12" borderId="2" xfId="1" applyNumberFormat="1" applyFont="1" applyFill="1" applyBorder="1" applyAlignment="1">
      <alignment horizontal="right" vertical="top"/>
    </xf>
    <xf numFmtId="166" fontId="21" fillId="12" borderId="2" xfId="1" applyNumberFormat="1" applyFont="1" applyFill="1" applyBorder="1" applyAlignment="1">
      <alignment horizontal="right" vertical="top"/>
    </xf>
    <xf numFmtId="2" fontId="21" fillId="12" borderId="2" xfId="0" applyNumberFormat="1" applyFont="1" applyFill="1" applyBorder="1"/>
    <xf numFmtId="166" fontId="21" fillId="12" borderId="2" xfId="0" applyNumberFormat="1" applyFont="1" applyFill="1" applyBorder="1"/>
    <xf numFmtId="166" fontId="21" fillId="12" borderId="7" xfId="0" applyNumberFormat="1" applyFont="1" applyFill="1" applyBorder="1"/>
    <xf numFmtId="166" fontId="21" fillId="12" borderId="8" xfId="0" applyNumberFormat="1" applyFont="1" applyFill="1" applyBorder="1"/>
    <xf numFmtId="166" fontId="15" fillId="12" borderId="6" xfId="0" applyNumberFormat="1" applyFont="1" applyFill="1" applyBorder="1"/>
    <xf numFmtId="2" fontId="15" fillId="0" borderId="0" xfId="1" applyNumberFormat="1" applyFont="1" applyFill="1" applyBorder="1" applyAlignment="1">
      <alignment horizontal="right" vertical="top"/>
    </xf>
    <xf numFmtId="166" fontId="15" fillId="0" borderId="0" xfId="1" applyNumberFormat="1" applyFont="1" applyFill="1" applyBorder="1" applyAlignment="1">
      <alignment horizontal="right" vertical="top"/>
    </xf>
    <xf numFmtId="2" fontId="15" fillId="0" borderId="0" xfId="0" applyNumberFormat="1" applyFont="1"/>
    <xf numFmtId="166" fontId="15" fillId="0" borderId="0" xfId="0" applyNumberFormat="1" applyFont="1"/>
    <xf numFmtId="167" fontId="15" fillId="0" borderId="12" xfId="1" applyNumberFormat="1" applyFont="1" applyFill="1" applyBorder="1" applyAlignment="1">
      <alignment horizontal="left" vertical="top"/>
    </xf>
    <xf numFmtId="167" fontId="15" fillId="0" borderId="15" xfId="1" applyNumberFormat="1" applyFont="1" applyFill="1" applyBorder="1" applyAlignment="1">
      <alignment horizontal="left" vertical="top"/>
    </xf>
    <xf numFmtId="2" fontId="15" fillId="0" borderId="14" xfId="1" applyNumberFormat="1" applyFont="1" applyFill="1" applyBorder="1" applyAlignment="1">
      <alignment horizontal="right" vertical="top"/>
    </xf>
    <xf numFmtId="166" fontId="15" fillId="0" borderId="14" xfId="1" applyNumberFormat="1" applyFont="1" applyFill="1" applyBorder="1" applyAlignment="1">
      <alignment horizontal="right" vertical="top"/>
    </xf>
    <xf numFmtId="2" fontId="15" fillId="0" borderId="14" xfId="0" applyNumberFormat="1" applyFont="1" applyBorder="1"/>
    <xf numFmtId="166" fontId="15" fillId="0" borderId="14" xfId="0" applyNumberFormat="1" applyFont="1" applyBorder="1"/>
    <xf numFmtId="49" fontId="15" fillId="9" borderId="6" xfId="0" applyNumberFormat="1" applyFont="1" applyFill="1" applyBorder="1"/>
    <xf numFmtId="0" fontId="0" fillId="9" borderId="0" xfId="0" applyFill="1"/>
    <xf numFmtId="167" fontId="15" fillId="9" borderId="6" xfId="1" applyNumberFormat="1" applyFont="1" applyFill="1" applyBorder="1" applyAlignment="1">
      <alignment horizontal="left" vertical="top"/>
    </xf>
    <xf numFmtId="2" fontId="15" fillId="9" borderId="6" xfId="1" applyNumberFormat="1" applyFont="1" applyFill="1" applyBorder="1" applyAlignment="1">
      <alignment horizontal="right" vertical="top"/>
    </xf>
    <xf numFmtId="166" fontId="15" fillId="9" borderId="6" xfId="1" applyNumberFormat="1" applyFont="1" applyFill="1" applyBorder="1" applyAlignment="1">
      <alignment horizontal="right" vertical="top"/>
    </xf>
    <xf numFmtId="49" fontId="15" fillId="9" borderId="5" xfId="0" applyNumberFormat="1" applyFont="1" applyFill="1" applyBorder="1"/>
    <xf numFmtId="167" fontId="15" fillId="9" borderId="7" xfId="1" applyNumberFormat="1" applyFont="1" applyFill="1" applyBorder="1" applyAlignment="1">
      <alignment horizontal="left" vertical="top"/>
    </xf>
    <xf numFmtId="2" fontId="15" fillId="9" borderId="7" xfId="1" applyNumberFormat="1" applyFont="1" applyFill="1" applyBorder="1" applyAlignment="1">
      <alignment horizontal="right" vertical="top"/>
    </xf>
    <xf numFmtId="166" fontId="15" fillId="9" borderId="7" xfId="1" applyNumberFormat="1" applyFont="1" applyFill="1" applyBorder="1" applyAlignment="1">
      <alignment horizontal="right" vertical="top"/>
    </xf>
    <xf numFmtId="2" fontId="15" fillId="9" borderId="7" xfId="0" applyNumberFormat="1" applyFont="1" applyFill="1" applyBorder="1"/>
    <xf numFmtId="167" fontId="15" fillId="12" borderId="10" xfId="1" applyNumberFormat="1" applyFont="1" applyFill="1" applyBorder="1" applyAlignment="1">
      <alignment horizontal="left" vertical="top"/>
    </xf>
    <xf numFmtId="167" fontId="21" fillId="12" borderId="6" xfId="1" applyNumberFormat="1" applyFont="1" applyFill="1" applyBorder="1" applyAlignment="1">
      <alignment horizontal="left" vertical="top"/>
    </xf>
    <xf numFmtId="167" fontId="22" fillId="12" borderId="11" xfId="1" applyNumberFormat="1" applyFont="1" applyFill="1" applyBorder="1" applyAlignment="1">
      <alignment horizontal="left" vertical="top"/>
    </xf>
    <xf numFmtId="167" fontId="22" fillId="9" borderId="11" xfId="1" applyNumberFormat="1" applyFont="1" applyFill="1" applyBorder="1" applyAlignment="1">
      <alignment horizontal="left" vertical="top"/>
    </xf>
    <xf numFmtId="0" fontId="0" fillId="12" borderId="0" xfId="0" applyFill="1"/>
    <xf numFmtId="0" fontId="25" fillId="12" borderId="0" xfId="0" applyFont="1" applyFill="1" applyAlignment="1">
      <alignment horizontal="left" vertical="top" wrapText="1"/>
    </xf>
    <xf numFmtId="49" fontId="15" fillId="9" borderId="7" xfId="0" applyNumberFormat="1" applyFont="1" applyFill="1" applyBorder="1"/>
    <xf numFmtId="49" fontId="15" fillId="12" borderId="7" xfId="0" applyNumberFormat="1" applyFont="1" applyFill="1" applyBorder="1"/>
    <xf numFmtId="49" fontId="21" fillId="12" borderId="2" xfId="0" applyNumberFormat="1" applyFont="1" applyFill="1" applyBorder="1"/>
    <xf numFmtId="167" fontId="21" fillId="9" borderId="11" xfId="1" applyNumberFormat="1" applyFont="1" applyFill="1" applyBorder="1" applyAlignment="1">
      <alignment horizontal="left" vertical="top"/>
    </xf>
    <xf numFmtId="2" fontId="0" fillId="9" borderId="6" xfId="0" applyNumberFormat="1" applyFill="1" applyBorder="1"/>
    <xf numFmtId="0" fontId="25" fillId="12" borderId="6" xfId="0" applyFont="1" applyFill="1" applyBorder="1" applyAlignment="1">
      <alignment horizontal="left" vertical="top" wrapText="1"/>
    </xf>
    <xf numFmtId="2" fontId="0" fillId="12" borderId="6" xfId="0" applyNumberFormat="1" applyFill="1" applyBorder="1"/>
    <xf numFmtId="166" fontId="21" fillId="12" borderId="6" xfId="0" applyNumberFormat="1" applyFont="1" applyFill="1" applyBorder="1"/>
    <xf numFmtId="2" fontId="0" fillId="12" borderId="5" xfId="0" applyNumberFormat="1" applyFill="1" applyBorder="1"/>
    <xf numFmtId="166" fontId="21" fillId="9" borderId="6" xfId="0" applyNumberFormat="1" applyFont="1" applyFill="1" applyBorder="1"/>
    <xf numFmtId="167" fontId="0" fillId="0" borderId="12" xfId="1" applyNumberFormat="1" applyFont="1" applyFill="1" applyBorder="1" applyAlignment="1">
      <alignment horizontal="left" vertical="top"/>
    </xf>
    <xf numFmtId="2" fontId="0" fillId="0" borderId="0" xfId="0" applyNumberFormat="1"/>
    <xf numFmtId="0" fontId="0" fillId="0" borderId="15" xfId="0" applyBorder="1"/>
    <xf numFmtId="0" fontId="0" fillId="0" borderId="14" xfId="0" applyBorder="1"/>
    <xf numFmtId="2" fontId="0" fillId="0" borderId="14" xfId="0" applyNumberFormat="1" applyBorder="1"/>
    <xf numFmtId="4" fontId="0" fillId="0" borderId="14" xfId="0" applyNumberFormat="1" applyBorder="1"/>
    <xf numFmtId="167" fontId="21" fillId="12" borderId="17" xfId="1" applyNumberFormat="1" applyFont="1" applyFill="1" applyBorder="1" applyAlignment="1">
      <alignment horizontal="left" vertical="top"/>
    </xf>
    <xf numFmtId="167" fontId="0" fillId="12" borderId="2" xfId="1" applyNumberFormat="1" applyFont="1" applyFill="1" applyBorder="1" applyAlignment="1">
      <alignment horizontal="left" vertical="top"/>
    </xf>
    <xf numFmtId="167" fontId="0" fillId="12" borderId="6" xfId="1" applyNumberFormat="1" applyFont="1" applyFill="1" applyBorder="1" applyAlignment="1">
      <alignment horizontal="left" vertical="top"/>
    </xf>
    <xf numFmtId="166" fontId="0" fillId="12" borderId="6" xfId="1" applyNumberFormat="1" applyFont="1" applyFill="1" applyBorder="1" applyAlignment="1">
      <alignment horizontal="right" vertical="top"/>
    </xf>
    <xf numFmtId="166" fontId="0" fillId="12" borderId="6" xfId="0" applyNumberFormat="1" applyFill="1" applyBorder="1"/>
    <xf numFmtId="166" fontId="0" fillId="12" borderId="2" xfId="1" applyNumberFormat="1" applyFont="1" applyFill="1" applyBorder="1" applyAlignment="1">
      <alignment horizontal="right" vertical="top"/>
    </xf>
    <xf numFmtId="166" fontId="0" fillId="12" borderId="2" xfId="0" applyNumberFormat="1" applyFill="1" applyBorder="1"/>
    <xf numFmtId="2" fontId="0" fillId="12" borderId="2" xfId="1" applyNumberFormat="1" applyFont="1" applyFill="1" applyBorder="1" applyAlignment="1">
      <alignment horizontal="right" vertical="top"/>
    </xf>
    <xf numFmtId="4" fontId="0" fillId="12" borderId="2" xfId="0" applyNumberFormat="1" applyFill="1" applyBorder="1"/>
    <xf numFmtId="49" fontId="0" fillId="12" borderId="7" xfId="0" applyNumberFormat="1" applyFill="1" applyBorder="1"/>
    <xf numFmtId="167" fontId="0" fillId="12" borderId="7" xfId="1" applyNumberFormat="1" applyFont="1" applyFill="1" applyBorder="1" applyAlignment="1">
      <alignment horizontal="left" vertical="top"/>
    </xf>
    <xf numFmtId="2" fontId="0" fillId="12" borderId="7" xfId="1" applyNumberFormat="1" applyFont="1" applyFill="1" applyBorder="1" applyAlignment="1">
      <alignment horizontal="right" vertical="top"/>
    </xf>
    <xf numFmtId="4" fontId="0" fillId="12" borderId="7" xfId="0" applyNumberFormat="1" applyFill="1" applyBorder="1"/>
    <xf numFmtId="167" fontId="22" fillId="12" borderId="11" xfId="1" applyNumberFormat="1" applyFont="1" applyFill="1" applyBorder="1" applyAlignment="1">
      <alignment horizontal="left" vertical="center" wrapText="1"/>
    </xf>
    <xf numFmtId="167" fontId="0" fillId="12" borderId="10" xfId="1" applyNumberFormat="1" applyFont="1" applyFill="1" applyBorder="1" applyAlignment="1">
      <alignment horizontal="left" vertical="top"/>
    </xf>
    <xf numFmtId="49" fontId="21" fillId="12" borderId="7" xfId="1" applyNumberFormat="1" applyFont="1" applyFill="1" applyBorder="1" applyAlignment="1">
      <alignment vertical="top"/>
    </xf>
    <xf numFmtId="49" fontId="0" fillId="12" borderId="5" xfId="0" applyNumberFormat="1" applyFill="1" applyBorder="1"/>
    <xf numFmtId="49" fontId="0" fillId="12" borderId="6" xfId="0" applyNumberFormat="1" applyFill="1" applyBorder="1"/>
    <xf numFmtId="1" fontId="26" fillId="9" borderId="6" xfId="0" applyNumberFormat="1" applyFont="1" applyFill="1" applyBorder="1" applyAlignment="1">
      <alignment vertical="top" shrinkToFit="1"/>
    </xf>
    <xf numFmtId="1" fontId="26" fillId="9" borderId="2" xfId="0" applyNumberFormat="1" applyFont="1" applyFill="1" applyBorder="1" applyAlignment="1">
      <alignment vertical="top" shrinkToFit="1"/>
    </xf>
    <xf numFmtId="166" fontId="21" fillId="9" borderId="7" xfId="1" applyNumberFormat="1" applyFont="1" applyFill="1" applyBorder="1" applyAlignment="1">
      <alignment vertical="top"/>
    </xf>
    <xf numFmtId="1" fontId="26" fillId="12" borderId="6" xfId="0" applyNumberFormat="1" applyFont="1" applyFill="1" applyBorder="1" applyAlignment="1">
      <alignment vertical="top" shrinkToFit="1"/>
    </xf>
    <xf numFmtId="1" fontId="26" fillId="12" borderId="2" xfId="0" applyNumberFormat="1" applyFont="1" applyFill="1" applyBorder="1" applyAlignment="1">
      <alignment vertical="top" shrinkToFit="1"/>
    </xf>
    <xf numFmtId="166" fontId="21" fillId="12" borderId="7" xfId="1" applyNumberFormat="1" applyFont="1" applyFill="1" applyBorder="1" applyAlignment="1">
      <alignment vertical="top"/>
    </xf>
    <xf numFmtId="166" fontId="21" fillId="0" borderId="0" xfId="1" applyNumberFormat="1" applyFont="1" applyFill="1" applyBorder="1" applyAlignment="1">
      <alignment vertical="top"/>
    </xf>
    <xf numFmtId="2" fontId="26" fillId="9" borderId="6" xfId="0" applyNumberFormat="1" applyFont="1" applyFill="1" applyBorder="1" applyAlignment="1">
      <alignment vertical="top" shrinkToFit="1"/>
    </xf>
    <xf numFmtId="2" fontId="26" fillId="9" borderId="2" xfId="0" applyNumberFormat="1" applyFont="1" applyFill="1" applyBorder="1" applyAlignment="1">
      <alignment vertical="top" shrinkToFit="1"/>
    </xf>
    <xf numFmtId="2" fontId="29" fillId="9" borderId="2" xfId="0" applyNumberFormat="1" applyFont="1" applyFill="1" applyBorder="1"/>
    <xf numFmtId="49" fontId="29" fillId="9" borderId="5" xfId="0" applyNumberFormat="1" applyFont="1" applyFill="1" applyBorder="1"/>
    <xf numFmtId="49" fontId="29" fillId="9" borderId="6" xfId="0" applyNumberFormat="1" applyFont="1" applyFill="1" applyBorder="1"/>
    <xf numFmtId="49" fontId="21" fillId="13" borderId="7" xfId="1" applyNumberFormat="1" applyFont="1" applyFill="1" applyBorder="1" applyAlignment="1">
      <alignment vertical="top"/>
    </xf>
    <xf numFmtId="167" fontId="21" fillId="13" borderId="17" xfId="1" applyNumberFormat="1" applyFont="1" applyFill="1" applyBorder="1" applyAlignment="1">
      <alignment horizontal="left" vertical="top"/>
    </xf>
    <xf numFmtId="167" fontId="0" fillId="13" borderId="12" xfId="1" applyNumberFormat="1" applyFont="1" applyFill="1" applyBorder="1" applyAlignment="1">
      <alignment horizontal="left" vertical="top"/>
    </xf>
    <xf numFmtId="0" fontId="0" fillId="13" borderId="0" xfId="0" applyFill="1"/>
    <xf numFmtId="2" fontId="0" fillId="13" borderId="0" xfId="0" applyNumberFormat="1" applyFill="1"/>
    <xf numFmtId="4" fontId="0" fillId="13" borderId="0" xfId="0" applyNumberFormat="1" applyFill="1"/>
    <xf numFmtId="49" fontId="0" fillId="13" borderId="7" xfId="0" applyNumberFormat="1" applyFill="1" applyBorder="1"/>
    <xf numFmtId="167" fontId="22" fillId="13" borderId="11" xfId="1" applyNumberFormat="1" applyFont="1" applyFill="1" applyBorder="1" applyAlignment="1">
      <alignment horizontal="left" vertical="center" wrapText="1"/>
    </xf>
    <xf numFmtId="0" fontId="0" fillId="13" borderId="15" xfId="0" applyFill="1" applyBorder="1"/>
    <xf numFmtId="0" fontId="0" fillId="13" borderId="14" xfId="0" applyFill="1" applyBorder="1"/>
    <xf numFmtId="2" fontId="0" fillId="13" borderId="14" xfId="0" applyNumberFormat="1" applyFill="1" applyBorder="1"/>
    <xf numFmtId="4" fontId="0" fillId="13" borderId="14" xfId="0" applyNumberFormat="1" applyFill="1" applyBorder="1"/>
    <xf numFmtId="49" fontId="0" fillId="13" borderId="5" xfId="0" applyNumberFormat="1" applyFill="1" applyBorder="1"/>
    <xf numFmtId="167" fontId="0" fillId="13" borderId="10" xfId="1" applyNumberFormat="1" applyFont="1" applyFill="1" applyBorder="1" applyAlignment="1">
      <alignment horizontal="left" vertical="top"/>
    </xf>
    <xf numFmtId="167" fontId="0" fillId="13" borderId="6" xfId="1" applyNumberFormat="1" applyFont="1" applyFill="1" applyBorder="1" applyAlignment="1">
      <alignment horizontal="left" vertical="top"/>
    </xf>
    <xf numFmtId="166" fontId="0" fillId="13" borderId="6" xfId="1" applyNumberFormat="1" applyFont="1" applyFill="1" applyBorder="1" applyAlignment="1">
      <alignment horizontal="right" vertical="top"/>
    </xf>
    <xf numFmtId="166" fontId="0" fillId="13" borderId="6" xfId="0" applyNumberFormat="1" applyFill="1" applyBorder="1"/>
    <xf numFmtId="49" fontId="0" fillId="13" borderId="6" xfId="0" applyNumberFormat="1" applyFill="1" applyBorder="1"/>
    <xf numFmtId="167" fontId="21" fillId="13" borderId="9" xfId="1" applyNumberFormat="1" applyFont="1" applyFill="1" applyBorder="1" applyAlignment="1">
      <alignment horizontal="left" vertical="top"/>
    </xf>
    <xf numFmtId="167" fontId="0" fillId="13" borderId="7" xfId="1" applyNumberFormat="1" applyFont="1" applyFill="1" applyBorder="1" applyAlignment="1">
      <alignment horizontal="left" vertical="top"/>
    </xf>
    <xf numFmtId="2" fontId="0" fillId="13" borderId="7" xfId="1" applyNumberFormat="1" applyFont="1" applyFill="1" applyBorder="1" applyAlignment="1">
      <alignment horizontal="right" vertical="top"/>
    </xf>
    <xf numFmtId="166" fontId="21" fillId="13" borderId="7" xfId="1" applyNumberFormat="1" applyFont="1" applyFill="1" applyBorder="1" applyAlignment="1">
      <alignment horizontal="right" vertical="top"/>
    </xf>
    <xf numFmtId="4" fontId="0" fillId="13" borderId="7" xfId="0" applyNumberFormat="1" applyFill="1" applyBorder="1"/>
    <xf numFmtId="166" fontId="21" fillId="13" borderId="7" xfId="0" applyNumberFormat="1" applyFont="1" applyFill="1" applyBorder="1"/>
    <xf numFmtId="0" fontId="29" fillId="0" borderId="0" xfId="0" applyFont="1"/>
    <xf numFmtId="167" fontId="25" fillId="12" borderId="10" xfId="1" applyNumberFormat="1" applyFont="1" applyFill="1" applyBorder="1" applyAlignment="1">
      <alignment horizontal="left" vertical="top"/>
    </xf>
    <xf numFmtId="0" fontId="29" fillId="0" borderId="12" xfId="0" applyFont="1" applyBorder="1"/>
    <xf numFmtId="0" fontId="29" fillId="0" borderId="15" xfId="0" applyFont="1" applyBorder="1"/>
    <xf numFmtId="0" fontId="29" fillId="0" borderId="14" xfId="0" applyFont="1" applyBorder="1"/>
    <xf numFmtId="2" fontId="29" fillId="9" borderId="6" xfId="0" applyNumberFormat="1" applyFont="1" applyFill="1" applyBorder="1"/>
    <xf numFmtId="0" fontId="29" fillId="9" borderId="2" xfId="0" applyFont="1" applyFill="1" applyBorder="1"/>
    <xf numFmtId="2" fontId="28" fillId="9" borderId="2" xfId="0" applyNumberFormat="1" applyFont="1" applyFill="1" applyBorder="1"/>
    <xf numFmtId="0" fontId="0" fillId="0" borderId="12" xfId="0" applyBorder="1"/>
    <xf numFmtId="0" fontId="21" fillId="12" borderId="2" xfId="0" applyFont="1" applyFill="1" applyBorder="1"/>
    <xf numFmtId="166" fontId="0" fillId="12" borderId="6" xfId="1" applyNumberFormat="1" applyFont="1" applyFill="1" applyBorder="1" applyAlignment="1">
      <alignment vertical="center"/>
    </xf>
    <xf numFmtId="166" fontId="0" fillId="12" borderId="6" xfId="0" applyNumberFormat="1" applyFill="1" applyBorder="1" applyAlignment="1">
      <alignment vertical="center"/>
    </xf>
    <xf numFmtId="166" fontId="0" fillId="12" borderId="2" xfId="1" applyNumberFormat="1" applyFont="1" applyFill="1" applyBorder="1" applyAlignment="1">
      <alignment vertical="center"/>
    </xf>
    <xf numFmtId="166" fontId="0" fillId="12" borderId="2" xfId="0" applyNumberFormat="1" applyFill="1" applyBorder="1" applyAlignment="1">
      <alignment vertical="center"/>
    </xf>
    <xf numFmtId="4" fontId="21" fillId="12" borderId="2" xfId="0" applyNumberFormat="1" applyFont="1" applyFill="1" applyBorder="1"/>
    <xf numFmtId="166" fontId="0" fillId="9" borderId="6" xfId="1" applyNumberFormat="1" applyFont="1" applyFill="1" applyBorder="1" applyAlignment="1">
      <alignment horizontal="right" vertical="top"/>
    </xf>
    <xf numFmtId="166" fontId="0" fillId="9" borderId="6" xfId="0" applyNumberFormat="1" applyFill="1" applyBorder="1"/>
    <xf numFmtId="0" fontId="29" fillId="9" borderId="11" xfId="0" applyFont="1" applyFill="1" applyBorder="1"/>
    <xf numFmtId="0" fontId="22" fillId="9" borderId="11" xfId="0" applyFont="1" applyFill="1" applyBorder="1"/>
    <xf numFmtId="0" fontId="28" fillId="9" borderId="10" xfId="0" applyFont="1" applyFill="1" applyBorder="1"/>
    <xf numFmtId="49" fontId="28" fillId="9" borderId="7" xfId="0" applyNumberFormat="1" applyFont="1" applyFill="1" applyBorder="1"/>
    <xf numFmtId="167" fontId="21" fillId="12" borderId="11" xfId="1" applyNumberFormat="1" applyFont="1" applyFill="1" applyBorder="1" applyAlignment="1">
      <alignment horizontal="left" vertical="top"/>
    </xf>
    <xf numFmtId="49" fontId="0" fillId="12" borderId="10" xfId="1" applyNumberFormat="1" applyFont="1" applyFill="1" applyBorder="1" applyAlignment="1">
      <alignment horizontal="left" vertical="top"/>
    </xf>
    <xf numFmtId="0" fontId="21" fillId="12" borderId="10" xfId="0" applyFont="1" applyFill="1" applyBorder="1"/>
    <xf numFmtId="49" fontId="21" fillId="12" borderId="5" xfId="1" applyNumberFormat="1" applyFont="1" applyFill="1" applyBorder="1" applyAlignment="1">
      <alignment vertical="top"/>
    </xf>
    <xf numFmtId="0" fontId="21" fillId="9" borderId="10" xfId="0" applyFont="1" applyFill="1" applyBorder="1"/>
    <xf numFmtId="0" fontId="21" fillId="12" borderId="2" xfId="0" applyFont="1" applyFill="1" applyBorder="1" applyAlignment="1">
      <alignment vertical="center"/>
    </xf>
    <xf numFmtId="166" fontId="21" fillId="12" borderId="2" xfId="0" applyNumberFormat="1" applyFont="1" applyFill="1" applyBorder="1" applyAlignment="1">
      <alignment vertical="center"/>
    </xf>
    <xf numFmtId="4" fontId="21" fillId="12" borderId="2" xfId="0" applyNumberFormat="1" applyFont="1" applyFill="1" applyBorder="1" applyAlignment="1">
      <alignment vertical="center"/>
    </xf>
    <xf numFmtId="0" fontId="22" fillId="12" borderId="10" xfId="0" applyFont="1" applyFill="1" applyBorder="1"/>
    <xf numFmtId="167" fontId="15" fillId="12" borderId="10" xfId="1" applyNumberFormat="1" applyFont="1" applyFill="1" applyBorder="1" applyAlignment="1">
      <alignment horizontal="left" vertical="center"/>
    </xf>
    <xf numFmtId="0" fontId="21" fillId="0" borderId="12" xfId="0" applyFont="1" applyBorder="1"/>
    <xf numFmtId="0" fontId="21" fillId="0" borderId="15" xfId="0" applyFont="1" applyBorder="1"/>
    <xf numFmtId="0" fontId="21" fillId="0" borderId="14" xfId="0" applyFont="1" applyBorder="1"/>
    <xf numFmtId="0" fontId="15" fillId="9" borderId="2" xfId="0" applyFont="1" applyFill="1" applyBorder="1"/>
    <xf numFmtId="0" fontId="15" fillId="9" borderId="6" xfId="0" applyFont="1" applyFill="1" applyBorder="1"/>
    <xf numFmtId="4" fontId="15" fillId="9" borderId="6" xfId="0" applyNumberFormat="1" applyFont="1" applyFill="1" applyBorder="1"/>
    <xf numFmtId="4" fontId="15" fillId="9" borderId="2" xfId="0" applyNumberFormat="1" applyFont="1" applyFill="1" applyBorder="1"/>
    <xf numFmtId="0" fontId="21" fillId="9" borderId="11" xfId="0" applyFont="1" applyFill="1" applyBorder="1"/>
    <xf numFmtId="0" fontId="15" fillId="9" borderId="10" xfId="0" applyFont="1" applyFill="1" applyBorder="1"/>
    <xf numFmtId="167" fontId="0" fillId="12" borderId="17" xfId="1" applyNumberFormat="1" applyFont="1" applyFill="1" applyBorder="1" applyAlignment="1">
      <alignment horizontal="left" vertical="top"/>
    </xf>
    <xf numFmtId="167" fontId="0" fillId="9" borderId="17" xfId="1" applyNumberFormat="1" applyFont="1" applyFill="1" applyBorder="1" applyAlignment="1">
      <alignment horizontal="left" vertical="top"/>
    </xf>
    <xf numFmtId="166" fontId="5" fillId="14" borderId="2" xfId="0" applyNumberFormat="1" applyFont="1" applyFill="1" applyBorder="1" applyAlignment="1">
      <alignment horizontal="right"/>
    </xf>
    <xf numFmtId="166" fontId="3" fillId="14" borderId="2" xfId="0" applyNumberFormat="1" applyFont="1" applyFill="1" applyBorder="1"/>
    <xf numFmtId="0" fontId="21" fillId="0" borderId="2" xfId="0" applyFont="1" applyBorder="1" applyAlignment="1">
      <alignment horizontal="left" vertical="center"/>
    </xf>
    <xf numFmtId="166" fontId="12" fillId="0" borderId="0" xfId="0" applyNumberFormat="1" applyFont="1" applyAlignment="1">
      <alignment horizontal="right"/>
    </xf>
    <xf numFmtId="166" fontId="11" fillId="0" borderId="0" xfId="0" applyNumberFormat="1" applyFont="1" applyAlignment="1">
      <alignment horizontal="right"/>
    </xf>
    <xf numFmtId="0" fontId="4" fillId="0" borderId="12" xfId="0" applyFont="1" applyBorder="1" applyAlignment="1">
      <alignment vertical="center"/>
    </xf>
    <xf numFmtId="0" fontId="11" fillId="0" borderId="12" xfId="0" applyFont="1" applyBorder="1" applyAlignment="1">
      <alignment horizontal="center"/>
    </xf>
    <xf numFmtId="166" fontId="12" fillId="0" borderId="12" xfId="0" applyNumberFormat="1" applyFont="1" applyBorder="1" applyAlignment="1">
      <alignment horizontal="right"/>
    </xf>
    <xf numFmtId="166" fontId="11" fillId="0" borderId="12" xfId="0" applyNumberFormat="1" applyFont="1" applyBorder="1" applyAlignment="1">
      <alignment horizontal="right"/>
    </xf>
    <xf numFmtId="0" fontId="11" fillId="0" borderId="12" xfId="0" applyFont="1" applyBorder="1" applyAlignment="1">
      <alignment horizontal="center" wrapText="1"/>
    </xf>
    <xf numFmtId="0" fontId="31" fillId="0" borderId="0" xfId="0" applyFont="1"/>
    <xf numFmtId="0" fontId="11" fillId="0" borderId="0" xfId="0" applyFont="1"/>
    <xf numFmtId="166" fontId="11" fillId="0" borderId="0" xfId="0" applyNumberFormat="1" applyFont="1"/>
    <xf numFmtId="0" fontId="12" fillId="0" borderId="2" xfId="0" applyFont="1" applyBorder="1"/>
    <xf numFmtId="166" fontId="12" fillId="0" borderId="2" xfId="0" applyNumberFormat="1" applyFont="1" applyBorder="1" applyAlignment="1">
      <alignment horizontal="right"/>
    </xf>
    <xf numFmtId="2" fontId="0" fillId="0" borderId="2" xfId="0" applyNumberFormat="1" applyBorder="1"/>
    <xf numFmtId="0" fontId="11" fillId="9" borderId="2" xfId="0" applyFont="1" applyFill="1" applyBorder="1"/>
    <xf numFmtId="166" fontId="11" fillId="9" borderId="2" xfId="0" applyNumberFormat="1" applyFont="1" applyFill="1" applyBorder="1"/>
    <xf numFmtId="166" fontId="11" fillId="9" borderId="2" xfId="0" applyNumberFormat="1" applyFont="1" applyFill="1" applyBorder="1" applyAlignment="1">
      <alignment horizontal="right"/>
    </xf>
    <xf numFmtId="0" fontId="11" fillId="5" borderId="3" xfId="0" applyFont="1" applyFill="1" applyBorder="1" applyAlignment="1">
      <alignment horizontal="center"/>
    </xf>
    <xf numFmtId="0" fontId="31" fillId="5" borderId="3" xfId="0" applyFont="1" applyFill="1" applyBorder="1" applyAlignment="1">
      <alignment horizontal="center"/>
    </xf>
    <xf numFmtId="0" fontId="31" fillId="5" borderId="3" xfId="0" applyFont="1" applyFill="1" applyBorder="1" applyAlignment="1">
      <alignment horizontal="center" wrapText="1"/>
    </xf>
    <xf numFmtId="0" fontId="31" fillId="5" borderId="20" xfId="0" applyFont="1" applyFill="1" applyBorder="1" applyAlignment="1">
      <alignment horizontal="center" wrapText="1"/>
    </xf>
    <xf numFmtId="0" fontId="12" fillId="0" borderId="10" xfId="0" applyFont="1" applyBorder="1"/>
    <xf numFmtId="0" fontId="31" fillId="9" borderId="6" xfId="0" applyFont="1" applyFill="1" applyBorder="1"/>
    <xf numFmtId="0" fontId="11" fillId="9" borderId="10" xfId="0" applyFont="1" applyFill="1" applyBorder="1"/>
    <xf numFmtId="0" fontId="31" fillId="15" borderId="6" xfId="0" applyFont="1" applyFill="1" applyBorder="1"/>
    <xf numFmtId="0" fontId="11" fillId="15" borderId="2" xfId="0" applyFont="1" applyFill="1" applyBorder="1"/>
    <xf numFmtId="166" fontId="11" fillId="15" borderId="2" xfId="0" applyNumberFormat="1" applyFont="1" applyFill="1" applyBorder="1"/>
    <xf numFmtId="166" fontId="11" fillId="15" borderId="2" xfId="0" applyNumberFormat="1" applyFont="1" applyFill="1" applyBorder="1" applyAlignment="1">
      <alignment horizontal="right"/>
    </xf>
    <xf numFmtId="0" fontId="32" fillId="0" borderId="10" xfId="0" applyFont="1" applyBorder="1"/>
    <xf numFmtId="0" fontId="32" fillId="0" borderId="2" xfId="0" applyFont="1" applyBorder="1"/>
    <xf numFmtId="164" fontId="5" fillId="14" borderId="2" xfId="0" applyNumberFormat="1" applyFont="1" applyFill="1" applyBorder="1" applyAlignment="1">
      <alignment horizontal="right"/>
    </xf>
    <xf numFmtId="49" fontId="4" fillId="16" borderId="3" xfId="0" applyNumberFormat="1" applyFont="1" applyFill="1" applyBorder="1" applyAlignment="1">
      <alignment horizontal="center" vertical="center"/>
    </xf>
    <xf numFmtId="0" fontId="4" fillId="16" borderId="3" xfId="0" applyFont="1" applyFill="1" applyBorder="1" applyAlignment="1">
      <alignment horizontal="center" vertical="center"/>
    </xf>
    <xf numFmtId="0" fontId="16" fillId="16" borderId="3" xfId="0" applyFont="1" applyFill="1" applyBorder="1" applyAlignment="1">
      <alignment horizontal="center" vertical="center"/>
    </xf>
    <xf numFmtId="0" fontId="4" fillId="18" borderId="2" xfId="0" applyFont="1" applyFill="1" applyBorder="1" applyAlignment="1">
      <alignment horizontal="center" vertical="center" wrapText="1"/>
    </xf>
    <xf numFmtId="0" fontId="16" fillId="18" borderId="2" xfId="0" applyFont="1" applyFill="1" applyBorder="1" applyAlignment="1">
      <alignment horizontal="center" vertical="center" wrapText="1"/>
    </xf>
    <xf numFmtId="0" fontId="18" fillId="17" borderId="2" xfId="0" applyFont="1" applyFill="1" applyBorder="1"/>
    <xf numFmtId="0" fontId="4" fillId="19" borderId="2" xfId="0" applyFont="1" applyFill="1" applyBorder="1" applyAlignment="1">
      <alignment horizontal="center" vertical="center" wrapText="1"/>
    </xf>
    <xf numFmtId="0" fontId="16" fillId="19" borderId="2" xfId="0" applyFont="1" applyFill="1" applyBorder="1" applyAlignment="1">
      <alignment horizontal="center" vertical="center" wrapText="1"/>
    </xf>
    <xf numFmtId="0" fontId="4" fillId="20" borderId="2" xfId="0" applyFont="1" applyFill="1" applyBorder="1" applyAlignment="1">
      <alignment horizontal="center" vertical="center" wrapText="1"/>
    </xf>
    <xf numFmtId="0" fontId="16" fillId="20" borderId="2" xfId="0" applyFont="1" applyFill="1" applyBorder="1" applyAlignment="1">
      <alignment horizontal="center" vertical="center" wrapText="1"/>
    </xf>
    <xf numFmtId="166" fontId="5" fillId="11" borderId="2" xfId="0" applyNumberFormat="1" applyFont="1" applyFill="1" applyBorder="1" applyAlignment="1">
      <alignment horizontal="right"/>
    </xf>
    <xf numFmtId="0" fontId="19" fillId="0" borderId="2" xfId="0" applyFont="1" applyBorder="1"/>
    <xf numFmtId="0" fontId="20" fillId="0" borderId="2" xfId="0" applyFont="1" applyBorder="1"/>
    <xf numFmtId="0" fontId="18" fillId="17" borderId="6" xfId="0" applyFont="1" applyFill="1" applyBorder="1"/>
    <xf numFmtId="0" fontId="23" fillId="17" borderId="2" xfId="0" applyFont="1" applyFill="1" applyBorder="1" applyAlignment="1">
      <alignment wrapText="1"/>
    </xf>
    <xf numFmtId="0" fontId="23" fillId="17" borderId="2" xfId="0" applyFont="1" applyFill="1" applyBorder="1" applyAlignment="1">
      <alignment horizontal="center" vertical="center" wrapText="1"/>
    </xf>
    <xf numFmtId="0" fontId="23" fillId="17" borderId="2" xfId="0" applyFont="1" applyFill="1" applyBorder="1" applyAlignment="1">
      <alignment horizontal="center" vertical="center"/>
    </xf>
    <xf numFmtId="49" fontId="23" fillId="17" borderId="2" xfId="0" applyNumberFormat="1" applyFont="1" applyFill="1" applyBorder="1" applyAlignment="1">
      <alignment horizontal="center" vertical="center" wrapText="1"/>
    </xf>
    <xf numFmtId="49" fontId="31" fillId="9" borderId="7" xfId="0" applyNumberFormat="1" applyFont="1" applyFill="1" applyBorder="1"/>
    <xf numFmtId="0" fontId="12" fillId="9" borderId="5" xfId="0" applyFont="1" applyFill="1" applyBorder="1"/>
    <xf numFmtId="0" fontId="11" fillId="5" borderId="3" xfId="0" applyFont="1" applyFill="1" applyBorder="1" applyAlignment="1">
      <alignment horizontal="center" wrapText="1"/>
    </xf>
    <xf numFmtId="0" fontId="11" fillId="15" borderId="6" xfId="0" applyFont="1" applyFill="1" applyBorder="1"/>
    <xf numFmtId="0" fontId="11" fillId="15" borderId="10" xfId="0" applyFont="1" applyFill="1" applyBorder="1"/>
    <xf numFmtId="0" fontId="12" fillId="0" borderId="2" xfId="0" applyFont="1" applyBorder="1" applyAlignment="1">
      <alignment horizontal="left"/>
    </xf>
    <xf numFmtId="0" fontId="11" fillId="4" borderId="2" xfId="0" applyFont="1" applyFill="1" applyBorder="1"/>
    <xf numFmtId="166" fontId="11" fillId="4" borderId="2" xfId="0" applyNumberFormat="1" applyFont="1" applyFill="1" applyBorder="1"/>
    <xf numFmtId="166" fontId="11" fillId="4" borderId="2" xfId="0" applyNumberFormat="1" applyFont="1" applyFill="1" applyBorder="1" applyAlignment="1">
      <alignment horizontal="right"/>
    </xf>
    <xf numFmtId="0" fontId="11" fillId="5" borderId="20" xfId="0" applyFont="1" applyFill="1" applyBorder="1" applyAlignment="1">
      <alignment horizontal="center" wrapText="1"/>
    </xf>
    <xf numFmtId="0" fontId="4" fillId="7" borderId="2" xfId="0" applyFont="1" applyFill="1" applyBorder="1" applyAlignment="1">
      <alignment horizontal="center" vertical="center"/>
    </xf>
    <xf numFmtId="0" fontId="6" fillId="15" borderId="2" xfId="0" applyFont="1" applyFill="1" applyBorder="1"/>
    <xf numFmtId="166" fontId="6" fillId="15" borderId="2" xfId="0" applyNumberFormat="1" applyFont="1" applyFill="1" applyBorder="1" applyAlignment="1">
      <alignment horizontal="right"/>
    </xf>
    <xf numFmtId="165" fontId="6" fillId="15" borderId="2" xfId="0" applyNumberFormat="1" applyFont="1" applyFill="1" applyBorder="1" applyAlignment="1">
      <alignment horizontal="right"/>
    </xf>
    <xf numFmtId="166" fontId="6" fillId="15" borderId="2" xfId="0" applyNumberFormat="1" applyFont="1" applyFill="1" applyBorder="1"/>
    <xf numFmtId="166" fontId="6" fillId="0" borderId="0" xfId="0" applyNumberFormat="1" applyFont="1" applyAlignment="1">
      <alignment horizontal="right"/>
    </xf>
    <xf numFmtId="166" fontId="6" fillId="0" borderId="0" xfId="0" applyNumberFormat="1" applyFont="1"/>
    <xf numFmtId="0" fontId="18" fillId="0" borderId="0" xfId="0" applyFont="1"/>
    <xf numFmtId="49" fontId="5" fillId="0" borderId="2" xfId="0" applyNumberFormat="1" applyFont="1" applyBorder="1"/>
    <xf numFmtId="0" fontId="23" fillId="17" borderId="2" xfId="0" applyFont="1" applyFill="1" applyBorder="1"/>
    <xf numFmtId="0" fontId="4" fillId="21" borderId="2" xfId="0" applyFont="1" applyFill="1" applyBorder="1" applyAlignment="1">
      <alignment horizontal="center" vertical="center"/>
    </xf>
    <xf numFmtId="0" fontId="16" fillId="21" borderId="2" xfId="0" applyFont="1" applyFill="1" applyBorder="1" applyAlignment="1">
      <alignment horizontal="center" vertical="center"/>
    </xf>
    <xf numFmtId="0" fontId="11" fillId="5" borderId="2" xfId="0" applyFont="1" applyFill="1" applyBorder="1" applyAlignment="1">
      <alignment horizontal="center"/>
    </xf>
    <xf numFmtId="0" fontId="31" fillId="5" borderId="2" xfId="0" applyFont="1" applyFill="1" applyBorder="1" applyAlignment="1">
      <alignment horizontal="center"/>
    </xf>
    <xf numFmtId="0" fontId="12" fillId="6" borderId="2" xfId="0" applyFont="1" applyFill="1" applyBorder="1"/>
    <xf numFmtId="166" fontId="12" fillId="6" borderId="2" xfId="0" applyNumberFormat="1" applyFont="1" applyFill="1" applyBorder="1" applyAlignment="1">
      <alignment horizontal="right"/>
    </xf>
    <xf numFmtId="0" fontId="12" fillId="3" borderId="2" xfId="0" applyFont="1" applyFill="1" applyBorder="1"/>
    <xf numFmtId="166" fontId="12" fillId="3" borderId="2" xfId="0" applyNumberFormat="1" applyFont="1" applyFill="1" applyBorder="1" applyAlignment="1">
      <alignment horizontal="right"/>
    </xf>
    <xf numFmtId="168" fontId="6" fillId="0" borderId="2" xfId="0" applyNumberFormat="1" applyFont="1" applyBorder="1"/>
    <xf numFmtId="49" fontId="34" fillId="17" borderId="2" xfId="1" applyNumberFormat="1" applyFont="1" applyFill="1" applyBorder="1" applyAlignment="1">
      <alignment horizontal="center" vertical="center" wrapText="1"/>
    </xf>
    <xf numFmtId="167" fontId="34" fillId="17" borderId="2" xfId="1" applyNumberFormat="1" applyFont="1" applyFill="1" applyBorder="1" applyAlignment="1">
      <alignment horizontal="center" vertical="center" wrapText="1"/>
    </xf>
    <xf numFmtId="167" fontId="34" fillId="17" borderId="7" xfId="1" applyNumberFormat="1" applyFont="1" applyFill="1" applyBorder="1" applyAlignment="1">
      <alignment horizontal="center" vertical="center" wrapText="1"/>
    </xf>
    <xf numFmtId="0" fontId="34" fillId="17" borderId="7" xfId="0" applyFont="1" applyFill="1" applyBorder="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4" fillId="19" borderId="3" xfId="0" applyFont="1" applyFill="1" applyBorder="1" applyAlignment="1">
      <alignment horizontal="center" vertical="center" wrapText="1"/>
    </xf>
    <xf numFmtId="0" fontId="7" fillId="19" borderId="4" xfId="0" applyFont="1" applyFill="1" applyBorder="1"/>
    <xf numFmtId="166" fontId="7" fillId="19" borderId="4" xfId="0" applyNumberFormat="1" applyFont="1" applyFill="1" applyBorder="1" applyAlignment="1">
      <alignment horizontal="right"/>
    </xf>
    <xf numFmtId="0" fontId="16" fillId="19" borderId="3" xfId="0" applyFont="1" applyFill="1" applyBorder="1" applyAlignment="1">
      <alignment horizontal="center" vertical="center" wrapText="1"/>
    </xf>
    <xf numFmtId="166" fontId="14" fillId="0" borderId="2" xfId="0" applyNumberFormat="1" applyFont="1" applyBorder="1" applyAlignment="1">
      <alignment horizontal="right"/>
    </xf>
    <xf numFmtId="166" fontId="17" fillId="0" borderId="2" xfId="0" applyNumberFormat="1" applyFont="1" applyBorder="1" applyAlignment="1">
      <alignment horizontal="right"/>
    </xf>
    <xf numFmtId="0" fontId="14" fillId="0" borderId="2" xfId="0" applyFont="1" applyBorder="1"/>
    <xf numFmtId="164" fontId="6" fillId="0" borderId="2" xfId="0" applyNumberFormat="1" applyFont="1" applyBorder="1" applyAlignment="1">
      <alignment horizontal="right"/>
    </xf>
    <xf numFmtId="0" fontId="37" fillId="17" borderId="2" xfId="0" applyFont="1" applyFill="1" applyBorder="1"/>
    <xf numFmtId="166" fontId="6" fillId="0" borderId="2" xfId="0" applyNumberFormat="1" applyFont="1" applyBorder="1" applyAlignment="1">
      <alignment horizontal="right"/>
    </xf>
    <xf numFmtId="0" fontId="31" fillId="4" borderId="10" xfId="0" applyFont="1" applyFill="1" applyBorder="1"/>
    <xf numFmtId="0" fontId="11" fillId="5" borderId="7" xfId="0" applyFont="1" applyFill="1" applyBorder="1" applyAlignment="1">
      <alignment horizontal="center"/>
    </xf>
    <xf numFmtId="49" fontId="32" fillId="9" borderId="7" xfId="0" applyNumberFormat="1" applyFont="1" applyFill="1" applyBorder="1"/>
    <xf numFmtId="49" fontId="12" fillId="9" borderId="5" xfId="0" applyNumberFormat="1" applyFont="1" applyFill="1" applyBorder="1"/>
    <xf numFmtId="49" fontId="11" fillId="15" borderId="6" xfId="0" applyNumberFormat="1" applyFont="1" applyFill="1" applyBorder="1"/>
    <xf numFmtId="0" fontId="12" fillId="6" borderId="10" xfId="0" applyFont="1" applyFill="1" applyBorder="1"/>
    <xf numFmtId="0" fontId="12" fillId="3" borderId="10" xfId="0" applyFont="1" applyFill="1" applyBorder="1"/>
    <xf numFmtId="49" fontId="32" fillId="15" borderId="7" xfId="0" applyNumberFormat="1" applyFont="1" applyFill="1" applyBorder="1"/>
    <xf numFmtId="0" fontId="12" fillId="22" borderId="5" xfId="0" applyFont="1" applyFill="1" applyBorder="1"/>
    <xf numFmtId="0" fontId="31" fillId="15" borderId="10" xfId="0" applyFont="1" applyFill="1" applyBorder="1"/>
    <xf numFmtId="0" fontId="12" fillId="15" borderId="5" xfId="0" applyFont="1" applyFill="1" applyBorder="1"/>
    <xf numFmtId="49" fontId="12" fillId="22" borderId="5" xfId="0" applyNumberFormat="1" applyFont="1" applyFill="1" applyBorder="1"/>
    <xf numFmtId="49" fontId="6" fillId="15" borderId="2" xfId="0" applyNumberFormat="1" applyFont="1" applyFill="1" applyBorder="1"/>
    <xf numFmtId="0" fontId="6" fillId="15" borderId="2" xfId="0" applyFont="1" applyFill="1" applyBorder="1" applyAlignment="1">
      <alignment horizontal="center" vertical="center"/>
    </xf>
    <xf numFmtId="49" fontId="0" fillId="0" borderId="2" xfId="0" applyNumberFormat="1" applyBorder="1" applyAlignment="1">
      <alignment horizontal="left"/>
    </xf>
    <xf numFmtId="49" fontId="5" fillId="0" borderId="2" xfId="0" applyNumberFormat="1" applyFont="1" applyBorder="1" applyAlignment="1">
      <alignment horizontal="left"/>
    </xf>
    <xf numFmtId="168" fontId="5" fillId="0" borderId="2" xfId="0" applyNumberFormat="1" applyFont="1" applyBorder="1"/>
    <xf numFmtId="169" fontId="0" fillId="0" borderId="2" xfId="0" applyNumberFormat="1" applyBorder="1"/>
    <xf numFmtId="0" fontId="4" fillId="20" borderId="2" xfId="0" applyFont="1" applyFill="1" applyBorder="1" applyAlignment="1">
      <alignment horizontal="center" vertical="center"/>
    </xf>
    <xf numFmtId="2" fontId="6" fillId="4" borderId="2" xfId="0" applyNumberFormat="1" applyFont="1" applyFill="1" applyBorder="1"/>
    <xf numFmtId="166" fontId="0" fillId="0" borderId="12" xfId="0" applyNumberFormat="1" applyBorder="1"/>
    <xf numFmtId="166" fontId="0" fillId="11" borderId="2" xfId="0" applyNumberFormat="1" applyFill="1" applyBorder="1"/>
    <xf numFmtId="0" fontId="8" fillId="16" borderId="0" xfId="0" applyFont="1" applyFill="1" applyAlignment="1">
      <alignment horizontal="left" vertical="center"/>
    </xf>
    <xf numFmtId="0" fontId="1" fillId="19" borderId="0" xfId="0" applyFont="1" applyFill="1" applyAlignment="1">
      <alignment horizontal="left" vertical="center"/>
    </xf>
    <xf numFmtId="0" fontId="3" fillId="8" borderId="2" xfId="0" applyFont="1" applyFill="1" applyBorder="1"/>
    <xf numFmtId="166" fontId="3" fillId="8" borderId="2" xfId="0" applyNumberFormat="1" applyFont="1" applyFill="1" applyBorder="1" applyAlignment="1">
      <alignment horizontal="left"/>
    </xf>
    <xf numFmtId="0" fontId="3" fillId="8" borderId="2" xfId="0" applyFont="1" applyFill="1" applyBorder="1" applyAlignment="1">
      <alignment horizontal="left"/>
    </xf>
    <xf numFmtId="0" fontId="8" fillId="20" borderId="0" xfId="0" applyFont="1" applyFill="1" applyAlignment="1">
      <alignment horizontal="left" vertical="center"/>
    </xf>
    <xf numFmtId="0" fontId="8" fillId="19" borderId="0" xfId="0" applyFont="1" applyFill="1" applyAlignment="1">
      <alignment horizontal="left" vertical="center"/>
    </xf>
    <xf numFmtId="0" fontId="8" fillId="18" borderId="0" xfId="0" applyFont="1" applyFill="1" applyAlignment="1">
      <alignment horizontal="left" vertical="center"/>
    </xf>
    <xf numFmtId="0" fontId="4" fillId="18" borderId="1" xfId="0" applyFont="1" applyFill="1" applyBorder="1" applyAlignment="1">
      <alignment horizontal="left" vertical="center"/>
    </xf>
    <xf numFmtId="0" fontId="8" fillId="7" borderId="0" xfId="0" applyFont="1" applyFill="1" applyAlignment="1">
      <alignment horizontal="left" vertical="center"/>
    </xf>
    <xf numFmtId="0" fontId="4" fillId="7" borderId="18" xfId="0" applyFont="1" applyFill="1" applyBorder="1" applyAlignment="1">
      <alignment horizontal="center" vertical="center"/>
    </xf>
    <xf numFmtId="0" fontId="4" fillId="7" borderId="19" xfId="0" applyFont="1" applyFill="1" applyBorder="1" applyAlignment="1">
      <alignment horizontal="center" vertical="center"/>
    </xf>
    <xf numFmtId="0" fontId="16" fillId="7" borderId="18" xfId="0" applyFont="1" applyFill="1" applyBorder="1" applyAlignment="1">
      <alignment horizontal="center" vertical="center"/>
    </xf>
    <xf numFmtId="0" fontId="4" fillId="21" borderId="17" xfId="0" applyFont="1" applyFill="1" applyBorder="1" applyAlignment="1">
      <alignment horizontal="center" vertical="center"/>
    </xf>
    <xf numFmtId="0" fontId="4" fillId="21" borderId="11" xfId="0" applyFont="1" applyFill="1" applyBorder="1" applyAlignment="1">
      <alignment horizontal="center" vertical="center"/>
    </xf>
    <xf numFmtId="0" fontId="4" fillId="21" borderId="10" xfId="0" applyFont="1" applyFill="1" applyBorder="1" applyAlignment="1">
      <alignment horizontal="center" vertical="center"/>
    </xf>
    <xf numFmtId="0" fontId="33" fillId="21" borderId="0" xfId="0" applyFont="1" applyFill="1" applyAlignment="1">
      <alignment horizontal="center" vertical="center"/>
    </xf>
    <xf numFmtId="0" fontId="8" fillId="21" borderId="0" xfId="0" applyFont="1" applyFill="1" applyAlignment="1">
      <alignment horizontal="center" vertical="center"/>
    </xf>
    <xf numFmtId="0" fontId="4" fillId="21" borderId="2" xfId="0" applyFont="1" applyFill="1" applyBorder="1" applyAlignment="1">
      <alignment horizontal="center" vertical="center"/>
    </xf>
    <xf numFmtId="0" fontId="16" fillId="21" borderId="2" xfId="0" applyFont="1" applyFill="1" applyBorder="1" applyAlignment="1">
      <alignment horizontal="center" vertical="center"/>
    </xf>
    <xf numFmtId="0" fontId="33" fillId="20" borderId="0" xfId="0" applyFont="1" applyFill="1" applyAlignment="1">
      <alignment horizontal="center" vertical="center"/>
    </xf>
    <xf numFmtId="0" fontId="8" fillId="20" borderId="0" xfId="0" applyFont="1" applyFill="1" applyAlignment="1">
      <alignment horizontal="center" vertical="center"/>
    </xf>
    <xf numFmtId="0" fontId="37" fillId="17" borderId="17" xfId="0" applyFont="1" applyFill="1" applyBorder="1" applyAlignment="1">
      <alignment horizontal="center"/>
    </xf>
    <xf numFmtId="0" fontId="37" fillId="17" borderId="10" xfId="0" applyFont="1" applyFill="1" applyBorder="1" applyAlignment="1">
      <alignment horizontal="center"/>
    </xf>
  </cellXfs>
  <cellStyles count="2">
    <cellStyle name="Komma"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2F6B2F"/>
      <rgbColor rgb="FF000080"/>
      <rgbColor rgb="FF8B6914"/>
      <rgbColor rgb="FF800080"/>
      <rgbColor rgb="FF008080"/>
      <rgbColor rgb="FFC0C0C0"/>
      <rgbColor rgb="FF708090"/>
      <rgbColor rgb="FF9999FF"/>
      <rgbColor rgb="FF993366"/>
      <rgbColor rgb="FFFFF2CC"/>
      <rgbColor rgb="FFEBF0FA"/>
      <rgbColor rgb="FF660066"/>
      <rgbColor rgb="FFFF8080"/>
      <rgbColor rgb="FF1F78B4"/>
      <rgbColor rgb="FFD9D9D9"/>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FCC99"/>
      <rgbColor rgb="FF4472C4"/>
      <rgbColor rgb="FF33CCCC"/>
      <rgbColor rgb="FF99CC00"/>
      <rgbColor rgb="FFFFCC00"/>
      <rgbColor rgb="FFFF9900"/>
      <rgbColor rgb="FFFF6600"/>
      <rgbColor rgb="FF666699"/>
      <rgbColor rgb="FFAAAAAA"/>
      <rgbColor rgb="FF1F3864"/>
      <rgbColor rgb="FF339966"/>
      <rgbColor rgb="FF003300"/>
      <rgbColor rgb="FF333300"/>
      <rgbColor rgb="FF8B4513"/>
      <rgbColor rgb="FF993366"/>
      <rgbColor rgb="FF333399"/>
      <rgbColor rgb="FF333333"/>
      <rgbColor rgb="00003366"/>
      <rgbColor rgb="00339966"/>
      <rgbColor rgb="00003300"/>
      <rgbColor rgb="00333300"/>
      <rgbColor rgb="00993300"/>
      <rgbColor rgb="00993366"/>
      <rgbColor rgb="00333399"/>
      <rgbColor rgb="00333333"/>
    </indexedColors>
    <mruColors>
      <color rgb="FF708090"/>
      <color rgb="FFEBF0FA"/>
      <color rgb="FF8B69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4650C9-F9AC-48AB-8374-E14C39AF18F2}">
  <we:reference id="wa200009404" version="1.0.0.8" store="nb-NO" storeType="OMEX"/>
  <we:alternateReferences>
    <we:reference id="WA200009404" version="1.0.0.8" store="WA200009404" storeType="OMEX"/>
  </we:alternateReferences>
  <we:properties>
    <we:property name="claude.fileId" value="&quot;91e7ae29-fbee-458b-81ce-32a953abcbb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zoomScaleNormal="100" workbookViewId="0">
      <pane ySplit="7" topLeftCell="A8" activePane="bottomLeft" state="frozen"/>
      <selection pane="bottomLeft" activeCell="M16" sqref="M16"/>
    </sheetView>
  </sheetViews>
  <sheetFormatPr baseColWidth="10" defaultColWidth="8.5703125" defaultRowHeight="15" x14ac:dyDescent="0.25"/>
  <cols>
    <col min="1" max="1" width="27.140625" customWidth="1"/>
    <col min="2" max="2" width="38.140625" customWidth="1"/>
    <col min="3" max="4" width="17" customWidth="1"/>
    <col min="5" max="6" width="14" customWidth="1"/>
  </cols>
  <sheetData>
    <row r="1" spans="1:6" ht="21.75" customHeight="1" x14ac:dyDescent="0.25">
      <c r="A1" s="478" t="s">
        <v>0</v>
      </c>
      <c r="B1" s="478"/>
      <c r="C1" s="478"/>
      <c r="D1" s="478"/>
      <c r="E1" s="478"/>
      <c r="F1" s="478"/>
    </row>
    <row r="2" spans="1:6" x14ac:dyDescent="0.25">
      <c r="A2" s="36" t="s">
        <v>1</v>
      </c>
      <c r="B2" s="479"/>
      <c r="C2" s="479"/>
      <c r="D2" s="479"/>
      <c r="E2" s="479"/>
      <c r="F2" s="479"/>
    </row>
    <row r="3" spans="1:6" x14ac:dyDescent="0.25">
      <c r="A3" s="36" t="s">
        <v>2</v>
      </c>
      <c r="B3" s="479"/>
      <c r="C3" s="479"/>
      <c r="D3" s="479"/>
      <c r="E3" s="479"/>
      <c r="F3" s="479"/>
    </row>
    <row r="4" spans="1:6" x14ac:dyDescent="0.25">
      <c r="A4" s="36" t="s">
        <v>3</v>
      </c>
      <c r="B4" s="479"/>
      <c r="C4" s="479"/>
      <c r="D4" s="479"/>
      <c r="E4" s="479"/>
      <c r="F4" s="479"/>
    </row>
    <row r="5" spans="1:6" x14ac:dyDescent="0.25">
      <c r="A5" s="36" t="s">
        <v>4</v>
      </c>
      <c r="B5" s="480">
        <v>1</v>
      </c>
      <c r="C5" s="480"/>
      <c r="D5" s="481"/>
      <c r="E5" s="481"/>
      <c r="F5" s="481"/>
    </row>
    <row r="6" spans="1:6" ht="6" customHeight="1" x14ac:dyDescent="0.25"/>
    <row r="7" spans="1:6" s="2" customFormat="1" ht="30.95" customHeight="1" x14ac:dyDescent="0.25">
      <c r="A7" s="445" t="s">
        <v>5</v>
      </c>
      <c r="B7" s="445" t="s">
        <v>6</v>
      </c>
      <c r="C7" s="448" t="s">
        <v>560</v>
      </c>
      <c r="D7" s="445" t="s">
        <v>7</v>
      </c>
      <c r="E7" s="445" t="s">
        <v>8</v>
      </c>
      <c r="F7" s="445" t="s">
        <v>9</v>
      </c>
    </row>
    <row r="8" spans="1:6" x14ac:dyDescent="0.25">
      <c r="A8" s="118" t="s">
        <v>10</v>
      </c>
      <c r="B8" s="118" t="s">
        <v>11</v>
      </c>
      <c r="C8" s="471">
        <f>'01 Befaring'!F20</f>
        <v>0</v>
      </c>
      <c r="D8" s="120"/>
      <c r="E8" s="120">
        <f>'01 Befaring'!J19</f>
        <v>0</v>
      </c>
      <c r="F8" s="120">
        <f>'01 Befaring'!N4</f>
        <v>0</v>
      </c>
    </row>
    <row r="9" spans="1:6" x14ac:dyDescent="0.25">
      <c r="A9" s="118" t="s">
        <v>12</v>
      </c>
      <c r="B9" s="451" t="s">
        <v>572</v>
      </c>
      <c r="C9" s="471">
        <f>'02 Adm'!F31</f>
        <v>0</v>
      </c>
      <c r="D9" s="120">
        <f>'02 Adm'!G31</f>
        <v>0</v>
      </c>
      <c r="E9" s="120">
        <f>'02 Adm'!J30</f>
        <v>0</v>
      </c>
      <c r="F9" s="120">
        <f t="shared" ref="F9:F16" si="0">E9+D9</f>
        <v>0</v>
      </c>
    </row>
    <row r="10" spans="1:6" x14ac:dyDescent="0.25">
      <c r="A10" s="118" t="s">
        <v>14</v>
      </c>
      <c r="B10" s="451" t="s">
        <v>23</v>
      </c>
      <c r="C10" s="471">
        <f>'03 Risiko'!F21</f>
        <v>0</v>
      </c>
      <c r="D10" s="120">
        <f>'03 Risiko'!G21</f>
        <v>0</v>
      </c>
      <c r="E10" s="120">
        <f>'03 Risiko'!J20</f>
        <v>0</v>
      </c>
      <c r="F10" s="120">
        <f t="shared" si="0"/>
        <v>0</v>
      </c>
    </row>
    <row r="11" spans="1:6" x14ac:dyDescent="0.25">
      <c r="A11" s="118" t="s">
        <v>16</v>
      </c>
      <c r="B11" s="451" t="s">
        <v>613</v>
      </c>
      <c r="C11" s="471">
        <f>'04 Riving'!F29</f>
        <v>0</v>
      </c>
      <c r="D11" s="120">
        <f>'04 Riving'!G29</f>
        <v>0</v>
      </c>
      <c r="E11" s="120">
        <f>'04 Riving'!J28</f>
        <v>0</v>
      </c>
      <c r="F11" s="120">
        <f t="shared" si="0"/>
        <v>0</v>
      </c>
    </row>
    <row r="12" spans="1:6" x14ac:dyDescent="0.25">
      <c r="A12" s="118" t="s">
        <v>18</v>
      </c>
      <c r="B12" s="451" t="s">
        <v>614</v>
      </c>
      <c r="C12" s="471">
        <f>'05 Tømrer'!F52</f>
        <v>0</v>
      </c>
      <c r="D12" s="120">
        <f>'05 Tømrer'!G52</f>
        <v>0</v>
      </c>
      <c r="E12" s="120">
        <f>'05 Tømrer'!J51</f>
        <v>0</v>
      </c>
      <c r="F12" s="120">
        <f>'05 Tømrer'!K51</f>
        <v>0</v>
      </c>
    </row>
    <row r="13" spans="1:6" x14ac:dyDescent="0.25">
      <c r="A13" s="118" t="s">
        <v>19</v>
      </c>
      <c r="B13" s="451" t="s">
        <v>615</v>
      </c>
      <c r="C13" s="471">
        <f>'06 Betong'!F19</f>
        <v>0</v>
      </c>
      <c r="D13" s="120">
        <f>'06 Betong'!G19</f>
        <v>0</v>
      </c>
      <c r="E13" s="120">
        <f>'06 Betong'!J18</f>
        <v>0</v>
      </c>
      <c r="F13" s="120">
        <f t="shared" si="0"/>
        <v>0</v>
      </c>
    </row>
    <row r="14" spans="1:6" x14ac:dyDescent="0.25">
      <c r="A14" s="118" t="s">
        <v>20</v>
      </c>
      <c r="B14" s="451" t="s">
        <v>553</v>
      </c>
      <c r="C14" s="471">
        <f>'07 Våtrom'!F22</f>
        <v>0</v>
      </c>
      <c r="D14" s="120">
        <f>'07 Våtrom'!G22</f>
        <v>0</v>
      </c>
      <c r="E14" s="120">
        <f>'07 Våtrom'!J21</f>
        <v>0</v>
      </c>
      <c r="F14" s="120">
        <f t="shared" si="0"/>
        <v>0</v>
      </c>
    </row>
    <row r="15" spans="1:6" x14ac:dyDescent="0.25">
      <c r="A15" s="118" t="s">
        <v>21</v>
      </c>
      <c r="B15" s="451" t="s">
        <v>563</v>
      </c>
      <c r="C15" s="471">
        <f>'08 UE'!F20</f>
        <v>0</v>
      </c>
      <c r="D15" s="120">
        <f>'08 UE'!G19</f>
        <v>0</v>
      </c>
      <c r="E15" s="120">
        <f>'08 UE'!J19</f>
        <v>0</v>
      </c>
      <c r="F15" s="120">
        <f t="shared" si="0"/>
        <v>0</v>
      </c>
    </row>
    <row r="16" spans="1:6" x14ac:dyDescent="0.25">
      <c r="A16" s="118"/>
      <c r="B16" s="451"/>
      <c r="C16" s="471"/>
      <c r="D16" s="120">
        <v>0</v>
      </c>
      <c r="E16" s="120">
        <v>0</v>
      </c>
      <c r="F16" s="120">
        <f t="shared" si="0"/>
        <v>0</v>
      </c>
    </row>
    <row r="17" spans="1:6" x14ac:dyDescent="0.25">
      <c r="A17" s="118"/>
      <c r="B17" s="451"/>
      <c r="C17" s="471"/>
      <c r="D17" s="120">
        <v>0</v>
      </c>
      <c r="E17" s="120">
        <v>0</v>
      </c>
      <c r="F17" s="120">
        <f t="shared" ref="F17:F21" si="1">E17+D17</f>
        <v>0</v>
      </c>
    </row>
    <row r="18" spans="1:6" x14ac:dyDescent="0.25">
      <c r="A18" s="118"/>
      <c r="B18" s="451"/>
      <c r="C18" s="471"/>
      <c r="D18" s="120">
        <v>0</v>
      </c>
      <c r="E18" s="120">
        <v>0</v>
      </c>
      <c r="F18" s="120">
        <f t="shared" si="1"/>
        <v>0</v>
      </c>
    </row>
    <row r="19" spans="1:6" x14ac:dyDescent="0.25">
      <c r="A19" s="118"/>
      <c r="B19" s="451"/>
      <c r="C19" s="471"/>
      <c r="D19" s="120">
        <v>0</v>
      </c>
      <c r="E19" s="120">
        <v>0</v>
      </c>
      <c r="F19" s="120">
        <f t="shared" si="1"/>
        <v>0</v>
      </c>
    </row>
    <row r="20" spans="1:6" x14ac:dyDescent="0.25">
      <c r="A20" s="118"/>
      <c r="B20" s="118"/>
      <c r="C20" s="471"/>
      <c r="D20" s="120">
        <v>0</v>
      </c>
      <c r="E20" s="120">
        <v>0</v>
      </c>
      <c r="F20" s="120">
        <f t="shared" si="1"/>
        <v>0</v>
      </c>
    </row>
    <row r="21" spans="1:6" x14ac:dyDescent="0.25">
      <c r="A21" s="118"/>
      <c r="B21" s="118"/>
      <c r="C21" s="471"/>
      <c r="D21" s="120">
        <v>0</v>
      </c>
      <c r="E21" s="120">
        <v>0</v>
      </c>
      <c r="F21" s="120">
        <f t="shared" si="1"/>
        <v>0</v>
      </c>
    </row>
    <row r="22" spans="1:6" x14ac:dyDescent="0.25">
      <c r="A22" s="118"/>
      <c r="B22" s="118"/>
      <c r="C22" s="471"/>
      <c r="D22" s="120">
        <f>'03 Risiko'!N2</f>
        <v>0</v>
      </c>
      <c r="E22" s="120">
        <f>'03 Risiko'!N3</f>
        <v>0</v>
      </c>
      <c r="F22" s="120">
        <f>'03 Risiko'!N4</f>
        <v>0</v>
      </c>
    </row>
    <row r="23" spans="1:6" x14ac:dyDescent="0.25">
      <c r="A23" s="39" t="s">
        <v>24</v>
      </c>
      <c r="B23" s="39" t="s">
        <v>25</v>
      </c>
      <c r="C23" s="474">
        <f>SUM(C8:C22)</f>
        <v>0</v>
      </c>
      <c r="D23" s="40">
        <f>SUM(D8:D22)</f>
        <v>0</v>
      </c>
      <c r="E23" s="40">
        <f>SUM(E8:E22)</f>
        <v>0</v>
      </c>
      <c r="F23" s="40">
        <f>SUM(F8:F22)</f>
        <v>0</v>
      </c>
    </row>
    <row r="24" spans="1:6" x14ac:dyDescent="0.25">
      <c r="A24" s="36" t="s">
        <v>26</v>
      </c>
      <c r="B24" s="36" t="s">
        <v>27</v>
      </c>
      <c r="C24" s="36"/>
      <c r="D24" s="36"/>
      <c r="E24" s="36"/>
      <c r="F24" s="41">
        <f>F23*0.25</f>
        <v>0</v>
      </c>
    </row>
    <row r="25" spans="1:6" x14ac:dyDescent="0.25">
      <c r="A25" s="446" t="s">
        <v>28</v>
      </c>
      <c r="B25" s="446" t="s">
        <v>29</v>
      </c>
      <c r="C25" s="446"/>
      <c r="D25" s="446"/>
      <c r="E25" s="446"/>
      <c r="F25" s="447">
        <f>F23+F24</f>
        <v>0</v>
      </c>
    </row>
  </sheetData>
  <mergeCells count="5">
    <mergeCell ref="A1:F1"/>
    <mergeCell ref="B2:F2"/>
    <mergeCell ref="B3:F3"/>
    <mergeCell ref="B4:F4"/>
    <mergeCell ref="B5:F5"/>
  </mergeCells>
  <pageMargins left="0.75" right="0.75" top="1" bottom="1" header="0.511811023622047" footer="0.511811023622047"/>
  <pageSetup paperSize="9" orientation="portrait" horizontalDpi="300" verticalDpi="300" r:id="rId1"/>
  <ignoredErrors>
    <ignoredError sqref="A8:A15" numberStoredAsText="1"/>
    <ignoredError sqref="F1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
  <sheetViews>
    <sheetView zoomScaleNormal="100" workbookViewId="0">
      <pane ySplit="5" topLeftCell="A6" activePane="bottomLeft" state="frozen"/>
      <selection pane="bottomLeft" activeCell="L25" sqref="L25"/>
    </sheetView>
  </sheetViews>
  <sheetFormatPr baseColWidth="10" defaultColWidth="8.5703125" defaultRowHeight="15" x14ac:dyDescent="0.25"/>
  <cols>
    <col min="1" max="1" width="8.7109375" customWidth="1"/>
    <col min="2" max="2" width="38" customWidth="1"/>
    <col min="3" max="3" width="8.5703125" customWidth="1"/>
    <col min="4" max="6" width="10" customWidth="1"/>
    <col min="7" max="7" width="13" customWidth="1"/>
    <col min="8" max="8" width="11" customWidth="1"/>
    <col min="9" max="9" width="13" customWidth="1"/>
    <col min="10" max="10" width="10" customWidth="1"/>
    <col min="11" max="11" width="13" customWidth="1"/>
  </cols>
  <sheetData>
    <row r="1" spans="1:14" ht="19.5" customHeight="1" x14ac:dyDescent="0.25">
      <c r="A1" s="482" t="s">
        <v>11</v>
      </c>
      <c r="B1" s="482"/>
      <c r="C1" s="482"/>
      <c r="D1" s="482"/>
      <c r="E1" s="482"/>
      <c r="F1" s="482"/>
      <c r="G1" s="482"/>
      <c r="H1" s="482"/>
      <c r="I1" s="482"/>
      <c r="J1" s="482"/>
      <c r="K1" s="482"/>
    </row>
    <row r="2" spans="1:14" x14ac:dyDescent="0.25">
      <c r="N2" s="42">
        <f>G19</f>
        <v>0</v>
      </c>
    </row>
    <row r="3" spans="1:14" ht="33.75" customHeight="1" x14ac:dyDescent="0.25">
      <c r="A3" s="406" t="s">
        <v>30</v>
      </c>
      <c r="B3" s="43">
        <v>700</v>
      </c>
      <c r="C3" s="406" t="s">
        <v>31</v>
      </c>
      <c r="D3" s="8">
        <v>0.2</v>
      </c>
      <c r="N3" s="42">
        <f>J19</f>
        <v>0</v>
      </c>
    </row>
    <row r="4" spans="1:14" ht="19.5" customHeight="1" x14ac:dyDescent="0.25">
      <c r="N4" s="42">
        <f>K19</f>
        <v>0</v>
      </c>
    </row>
    <row r="5" spans="1:14" s="2" customFormat="1" ht="33.75" customHeight="1" x14ac:dyDescent="0.25">
      <c r="A5" s="400" t="s">
        <v>32</v>
      </c>
      <c r="B5" s="400" t="s">
        <v>33</v>
      </c>
      <c r="C5" s="400" t="s">
        <v>34</v>
      </c>
      <c r="D5" s="400" t="s">
        <v>35</v>
      </c>
      <c r="E5" s="400" t="s">
        <v>91</v>
      </c>
      <c r="F5" s="401" t="s">
        <v>324</v>
      </c>
      <c r="G5" s="400" t="s">
        <v>36</v>
      </c>
      <c r="H5" s="401" t="s">
        <v>332</v>
      </c>
      <c r="I5" s="400" t="s">
        <v>39</v>
      </c>
      <c r="J5" s="400" t="s">
        <v>38</v>
      </c>
      <c r="K5" s="400" t="s">
        <v>40</v>
      </c>
    </row>
    <row r="6" spans="1:14" x14ac:dyDescent="0.25">
      <c r="A6" s="118" t="s">
        <v>41</v>
      </c>
      <c r="B6" s="118" t="s">
        <v>42</v>
      </c>
      <c r="C6" s="118" t="s">
        <v>43</v>
      </c>
      <c r="D6" s="155">
        <v>0</v>
      </c>
      <c r="E6" s="120">
        <v>60</v>
      </c>
      <c r="F6" s="120">
        <f>D6*E6</f>
        <v>0</v>
      </c>
      <c r="G6" s="121">
        <f t="shared" ref="G6:G12" si="0">D6*E6/60*$B$3</f>
        <v>0</v>
      </c>
      <c r="H6" s="402">
        <v>0</v>
      </c>
      <c r="I6" s="122">
        <f t="shared" ref="I6:I18" si="1">$D$3</f>
        <v>0.2</v>
      </c>
      <c r="J6" s="121">
        <f t="shared" ref="J6:J12" si="2">D6*H6*(1+$D$3)</f>
        <v>0</v>
      </c>
      <c r="K6" s="121">
        <f t="shared" ref="K6:K12" si="3">G6+J6</f>
        <v>0</v>
      </c>
    </row>
    <row r="7" spans="1:14" x14ac:dyDescent="0.25">
      <c r="A7" s="118" t="s">
        <v>44</v>
      </c>
      <c r="B7" s="118" t="s">
        <v>45</v>
      </c>
      <c r="C7" s="118" t="s">
        <v>43</v>
      </c>
      <c r="D7" s="155">
        <v>0</v>
      </c>
      <c r="E7" s="120">
        <v>60</v>
      </c>
      <c r="F7" s="120">
        <f t="shared" ref="F7:F12" si="4">D7*E7</f>
        <v>0</v>
      </c>
      <c r="G7" s="121">
        <f t="shared" si="0"/>
        <v>0</v>
      </c>
      <c r="H7" s="402">
        <v>0</v>
      </c>
      <c r="I7" s="122">
        <f t="shared" si="1"/>
        <v>0.2</v>
      </c>
      <c r="J7" s="121">
        <f t="shared" si="2"/>
        <v>0</v>
      </c>
      <c r="K7" s="121">
        <f t="shared" si="3"/>
        <v>0</v>
      </c>
    </row>
    <row r="8" spans="1:14" x14ac:dyDescent="0.25">
      <c r="A8" s="118" t="s">
        <v>46</v>
      </c>
      <c r="B8" s="118" t="s">
        <v>47</v>
      </c>
      <c r="C8" s="118" t="s">
        <v>43</v>
      </c>
      <c r="D8" s="155">
        <v>0</v>
      </c>
      <c r="E8" s="120">
        <v>60</v>
      </c>
      <c r="F8" s="120">
        <f t="shared" si="4"/>
        <v>0</v>
      </c>
      <c r="G8" s="121">
        <f t="shared" si="0"/>
        <v>0</v>
      </c>
      <c r="H8" s="402">
        <v>0</v>
      </c>
      <c r="I8" s="122">
        <f t="shared" si="1"/>
        <v>0.2</v>
      </c>
      <c r="J8" s="121">
        <f t="shared" si="2"/>
        <v>0</v>
      </c>
      <c r="K8" s="121">
        <f t="shared" si="3"/>
        <v>0</v>
      </c>
    </row>
    <row r="9" spans="1:14" x14ac:dyDescent="0.25">
      <c r="A9" s="118" t="s">
        <v>48</v>
      </c>
      <c r="B9" s="118" t="s">
        <v>49</v>
      </c>
      <c r="C9" s="118" t="s">
        <v>50</v>
      </c>
      <c r="D9" s="155">
        <v>0</v>
      </c>
      <c r="E9" s="120">
        <v>60</v>
      </c>
      <c r="F9" s="120">
        <f t="shared" si="4"/>
        <v>0</v>
      </c>
      <c r="G9" s="121">
        <f t="shared" si="0"/>
        <v>0</v>
      </c>
      <c r="H9" s="402">
        <v>0</v>
      </c>
      <c r="I9" s="122">
        <f t="shared" si="1"/>
        <v>0.2</v>
      </c>
      <c r="J9" s="121">
        <f t="shared" si="2"/>
        <v>0</v>
      </c>
      <c r="K9" s="121">
        <f t="shared" si="3"/>
        <v>0</v>
      </c>
    </row>
    <row r="10" spans="1:14" x14ac:dyDescent="0.25">
      <c r="A10" s="118" t="s">
        <v>51</v>
      </c>
      <c r="B10" s="118" t="s">
        <v>52</v>
      </c>
      <c r="C10" s="118" t="s">
        <v>50</v>
      </c>
      <c r="D10" s="155">
        <v>0</v>
      </c>
      <c r="E10" s="402">
        <v>0</v>
      </c>
      <c r="F10" s="120">
        <f t="shared" si="4"/>
        <v>0</v>
      </c>
      <c r="G10" s="121">
        <f t="shared" si="0"/>
        <v>0</v>
      </c>
      <c r="H10" s="402">
        <v>0</v>
      </c>
      <c r="I10" s="122">
        <f t="shared" si="1"/>
        <v>0.2</v>
      </c>
      <c r="J10" s="121">
        <f t="shared" si="2"/>
        <v>0</v>
      </c>
      <c r="K10" s="121">
        <f t="shared" si="3"/>
        <v>0</v>
      </c>
    </row>
    <row r="11" spans="1:14" x14ac:dyDescent="0.25">
      <c r="A11" s="118" t="s">
        <v>53</v>
      </c>
      <c r="B11" s="118" t="s">
        <v>54</v>
      </c>
      <c r="C11" s="118" t="s">
        <v>50</v>
      </c>
      <c r="D11" s="155">
        <v>0</v>
      </c>
      <c r="E11" s="120">
        <v>60</v>
      </c>
      <c r="F11" s="120">
        <f t="shared" si="4"/>
        <v>0</v>
      </c>
      <c r="G11" s="121">
        <f t="shared" si="0"/>
        <v>0</v>
      </c>
      <c r="H11" s="402">
        <v>0</v>
      </c>
      <c r="I11" s="122">
        <f t="shared" si="1"/>
        <v>0.2</v>
      </c>
      <c r="J11" s="121">
        <f t="shared" si="2"/>
        <v>0</v>
      </c>
      <c r="K11" s="121">
        <f t="shared" si="3"/>
        <v>0</v>
      </c>
    </row>
    <row r="12" spans="1:14" x14ac:dyDescent="0.25">
      <c r="A12" s="118" t="s">
        <v>55</v>
      </c>
      <c r="B12" s="118" t="s">
        <v>56</v>
      </c>
      <c r="C12" s="118" t="s">
        <v>43</v>
      </c>
      <c r="D12" s="155">
        <v>0</v>
      </c>
      <c r="E12" s="120">
        <v>60</v>
      </c>
      <c r="F12" s="120">
        <f t="shared" si="4"/>
        <v>0</v>
      </c>
      <c r="G12" s="121">
        <f t="shared" si="0"/>
        <v>0</v>
      </c>
      <c r="H12" s="402">
        <v>0</v>
      </c>
      <c r="I12" s="122">
        <f t="shared" si="1"/>
        <v>0.2</v>
      </c>
      <c r="J12" s="121">
        <f t="shared" si="2"/>
        <v>0</v>
      </c>
      <c r="K12" s="121">
        <f t="shared" si="3"/>
        <v>0</v>
      </c>
    </row>
    <row r="13" spans="1:14" x14ac:dyDescent="0.25">
      <c r="A13" s="117" t="s">
        <v>326</v>
      </c>
      <c r="B13" s="45"/>
      <c r="C13" s="45"/>
      <c r="D13" s="155">
        <v>0</v>
      </c>
      <c r="E13" s="402">
        <v>0</v>
      </c>
      <c r="F13" s="120">
        <f t="shared" ref="F13:F18" si="5">D13*E13</f>
        <v>0</v>
      </c>
      <c r="G13" s="121">
        <f t="shared" ref="G13:G18" si="6">D13*E13/60*$B$3</f>
        <v>0</v>
      </c>
      <c r="H13" s="402">
        <v>0</v>
      </c>
      <c r="I13" s="122">
        <f t="shared" si="1"/>
        <v>0.2</v>
      </c>
      <c r="J13" s="121">
        <f t="shared" ref="J13:J18" si="7">D13*H13*(1+$D$3)</f>
        <v>0</v>
      </c>
      <c r="K13" s="121">
        <f t="shared" ref="K13:K18" si="8">G13+J13</f>
        <v>0</v>
      </c>
    </row>
    <row r="14" spans="1:14" x14ac:dyDescent="0.25">
      <c r="A14" s="117" t="s">
        <v>612</v>
      </c>
      <c r="B14" s="45"/>
      <c r="C14" s="45"/>
      <c r="D14" s="155">
        <v>0</v>
      </c>
      <c r="E14" s="402">
        <v>0</v>
      </c>
      <c r="F14" s="120">
        <f t="shared" ref="F14:F16" si="9">D14*E14</f>
        <v>0</v>
      </c>
      <c r="G14" s="121">
        <f t="shared" ref="G14:G16" si="10">D14*E14/60*$B$3</f>
        <v>0</v>
      </c>
      <c r="H14" s="402">
        <v>0</v>
      </c>
      <c r="I14" s="122">
        <f t="shared" si="1"/>
        <v>0.2</v>
      </c>
      <c r="J14" s="121">
        <f t="shared" ref="J14:J16" si="11">D14*H14*(1+$D$3)</f>
        <v>0</v>
      </c>
      <c r="K14" s="121">
        <f t="shared" ref="K14:K16" si="12">G14+J14</f>
        <v>0</v>
      </c>
    </row>
    <row r="15" spans="1:14" x14ac:dyDescent="0.25">
      <c r="A15" s="117" t="s">
        <v>327</v>
      </c>
      <c r="B15" s="45"/>
      <c r="C15" s="45"/>
      <c r="D15" s="155">
        <v>0</v>
      </c>
      <c r="E15" s="402">
        <v>0</v>
      </c>
      <c r="F15" s="120">
        <f t="shared" si="9"/>
        <v>0</v>
      </c>
      <c r="G15" s="121">
        <f t="shared" si="10"/>
        <v>0</v>
      </c>
      <c r="H15" s="402">
        <v>0</v>
      </c>
      <c r="I15" s="122">
        <f t="shared" si="1"/>
        <v>0.2</v>
      </c>
      <c r="J15" s="121">
        <f t="shared" si="11"/>
        <v>0</v>
      </c>
      <c r="K15" s="121">
        <f t="shared" si="12"/>
        <v>0</v>
      </c>
    </row>
    <row r="16" spans="1:14" x14ac:dyDescent="0.25">
      <c r="A16" s="117" t="s">
        <v>328</v>
      </c>
      <c r="B16" s="45"/>
      <c r="C16" s="45"/>
      <c r="D16" s="155">
        <v>0</v>
      </c>
      <c r="E16" s="402">
        <v>0</v>
      </c>
      <c r="F16" s="120">
        <f t="shared" si="9"/>
        <v>0</v>
      </c>
      <c r="G16" s="121">
        <f t="shared" si="10"/>
        <v>0</v>
      </c>
      <c r="H16" s="402">
        <v>0</v>
      </c>
      <c r="I16" s="122">
        <f t="shared" si="1"/>
        <v>0.2</v>
      </c>
      <c r="J16" s="121">
        <f t="shared" si="11"/>
        <v>0</v>
      </c>
      <c r="K16" s="121">
        <f t="shared" si="12"/>
        <v>0</v>
      </c>
    </row>
    <row r="17" spans="1:11" x14ac:dyDescent="0.25">
      <c r="A17" s="117" t="s">
        <v>329</v>
      </c>
      <c r="B17" s="45"/>
      <c r="C17" s="45"/>
      <c r="D17" s="155">
        <v>0</v>
      </c>
      <c r="E17" s="402">
        <v>0</v>
      </c>
      <c r="F17" s="120">
        <f t="shared" si="5"/>
        <v>0</v>
      </c>
      <c r="G17" s="121">
        <f t="shared" si="6"/>
        <v>0</v>
      </c>
      <c r="H17" s="402">
        <v>0</v>
      </c>
      <c r="I17" s="122">
        <f t="shared" si="1"/>
        <v>0.2</v>
      </c>
      <c r="J17" s="121">
        <f t="shared" si="7"/>
        <v>0</v>
      </c>
      <c r="K17" s="121">
        <f t="shared" si="8"/>
        <v>0</v>
      </c>
    </row>
    <row r="18" spans="1:11" x14ac:dyDescent="0.25">
      <c r="A18" s="117" t="s">
        <v>330</v>
      </c>
      <c r="B18" s="45"/>
      <c r="C18" s="45"/>
      <c r="D18" s="155">
        <v>0</v>
      </c>
      <c r="E18" s="402">
        <v>0</v>
      </c>
      <c r="F18" s="120">
        <f t="shared" si="5"/>
        <v>0</v>
      </c>
      <c r="G18" s="121">
        <f t="shared" si="6"/>
        <v>0</v>
      </c>
      <c r="H18" s="402">
        <v>0</v>
      </c>
      <c r="I18" s="122">
        <f t="shared" si="1"/>
        <v>0.2</v>
      </c>
      <c r="J18" s="121">
        <f t="shared" si="7"/>
        <v>0</v>
      </c>
      <c r="K18" s="121">
        <f t="shared" si="8"/>
        <v>0</v>
      </c>
    </row>
    <row r="19" spans="1:11" x14ac:dyDescent="0.25">
      <c r="A19" s="39" t="s">
        <v>24</v>
      </c>
      <c r="B19" s="39" t="s">
        <v>57</v>
      </c>
      <c r="C19" s="39"/>
      <c r="D19" s="39"/>
      <c r="E19" s="39"/>
      <c r="F19" s="46">
        <f>SUM(F6:F18)</f>
        <v>0</v>
      </c>
      <c r="G19" s="40">
        <f>SUM(G6:G18)</f>
        <v>0</v>
      </c>
      <c r="H19" s="39"/>
      <c r="I19" s="7"/>
      <c r="J19" s="46">
        <f>SUM(J6:J18)</f>
        <v>0</v>
      </c>
      <c r="K19" s="40">
        <f>SUM(K6:K18)</f>
        <v>0</v>
      </c>
    </row>
    <row r="20" spans="1:11" x14ac:dyDescent="0.25">
      <c r="E20" s="397" t="s">
        <v>331</v>
      </c>
      <c r="F20" s="449">
        <f>F19/60</f>
        <v>0</v>
      </c>
      <c r="G20" s="125">
        <f>SUM(G19)</f>
        <v>0</v>
      </c>
    </row>
    <row r="21" spans="1:11" ht="18" customHeight="1" x14ac:dyDescent="0.25"/>
  </sheetData>
  <mergeCells count="1">
    <mergeCell ref="A1:K1"/>
  </mergeCells>
  <pageMargins left="0.75" right="0.75" top="1" bottom="1" header="0.511811023622047" footer="0.511811023622047"/>
  <pageSetup paperSize="9" orientation="portrait" horizontalDpi="300" verticalDpi="300"/>
  <ignoredErrors>
    <ignoredError sqref="A18"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2"/>
  <sheetViews>
    <sheetView zoomScaleNormal="100" workbookViewId="0">
      <pane ySplit="5" topLeftCell="A6" activePane="bottomLeft" state="frozen"/>
      <selection pane="bottomLeft" activeCell="O26" sqref="O26"/>
    </sheetView>
  </sheetViews>
  <sheetFormatPr baseColWidth="10" defaultColWidth="8.5703125" defaultRowHeight="15" x14ac:dyDescent="0.25"/>
  <cols>
    <col min="1" max="1" width="8.7109375" customWidth="1"/>
    <col min="2" max="2" width="38" customWidth="1"/>
    <col min="3" max="3" width="7" customWidth="1"/>
    <col min="4" max="6" width="10" customWidth="1"/>
    <col min="7" max="7" width="13" customWidth="1"/>
    <col min="8" max="8" width="11" customWidth="1"/>
    <col min="9" max="9" width="13" customWidth="1"/>
    <col min="10" max="10" width="11.7109375" customWidth="1"/>
    <col min="11" max="11" width="13" customWidth="1"/>
  </cols>
  <sheetData>
    <row r="1" spans="1:14" ht="19.5" customHeight="1" x14ac:dyDescent="0.25">
      <c r="A1" s="483" t="s">
        <v>22</v>
      </c>
      <c r="B1" s="483"/>
      <c r="C1" s="483"/>
      <c r="D1" s="483"/>
      <c r="E1" s="483"/>
      <c r="F1" s="483"/>
      <c r="G1" s="483"/>
      <c r="H1" s="483"/>
      <c r="I1" s="483"/>
      <c r="J1" s="483"/>
      <c r="K1" s="483"/>
    </row>
    <row r="2" spans="1:14" x14ac:dyDescent="0.25">
      <c r="N2" s="42">
        <f>G30</f>
        <v>0</v>
      </c>
    </row>
    <row r="3" spans="1:14" ht="26.25" customHeight="1" x14ac:dyDescent="0.25">
      <c r="A3" s="407" t="s">
        <v>30</v>
      </c>
      <c r="B3" s="54">
        <v>700</v>
      </c>
      <c r="C3" s="407" t="s">
        <v>31</v>
      </c>
      <c r="D3" s="9">
        <v>0.2</v>
      </c>
      <c r="N3" s="42">
        <f>J30</f>
        <v>0</v>
      </c>
    </row>
    <row r="4" spans="1:14" ht="19.5" customHeight="1" x14ac:dyDescent="0.25">
      <c r="N4" s="42">
        <f>K30</f>
        <v>0</v>
      </c>
    </row>
    <row r="5" spans="1:14" s="2" customFormat="1" ht="33" customHeight="1" x14ac:dyDescent="0.25">
      <c r="A5" s="398" t="s">
        <v>32</v>
      </c>
      <c r="B5" s="398" t="s">
        <v>33</v>
      </c>
      <c r="C5" s="398" t="s">
        <v>34</v>
      </c>
      <c r="D5" s="399" t="s">
        <v>334</v>
      </c>
      <c r="E5" s="398" t="s">
        <v>91</v>
      </c>
      <c r="F5" s="398" t="s">
        <v>324</v>
      </c>
      <c r="G5" s="398" t="s">
        <v>36</v>
      </c>
      <c r="H5" s="399" t="s">
        <v>333</v>
      </c>
      <c r="I5" s="398" t="s">
        <v>39</v>
      </c>
      <c r="J5" s="399" t="s">
        <v>341</v>
      </c>
      <c r="K5" s="398" t="s">
        <v>40</v>
      </c>
    </row>
    <row r="6" spans="1:14" x14ac:dyDescent="0.25">
      <c r="A6" s="118" t="s">
        <v>260</v>
      </c>
      <c r="B6" s="403" t="s">
        <v>261</v>
      </c>
      <c r="C6" s="403" t="s">
        <v>50</v>
      </c>
      <c r="D6" s="4">
        <v>0</v>
      </c>
      <c r="E6" s="402">
        <v>0</v>
      </c>
      <c r="F6" s="120">
        <f>D6*E6</f>
        <v>0</v>
      </c>
      <c r="G6" s="121">
        <f t="shared" ref="G6:G19" si="0">D6*E6/60*$B$3</f>
        <v>0</v>
      </c>
      <c r="H6" s="402">
        <v>0</v>
      </c>
      <c r="I6" s="122">
        <f t="shared" ref="I6:I29" si="1">$D$3</f>
        <v>0.2</v>
      </c>
      <c r="J6" s="121">
        <f t="shared" ref="J6:J19" si="2">D6*H6*(1+$D$3)</f>
        <v>0</v>
      </c>
      <c r="K6" s="121">
        <f t="shared" ref="K6:K19" si="3">G6+J6</f>
        <v>0</v>
      </c>
    </row>
    <row r="7" spans="1:14" x14ac:dyDescent="0.25">
      <c r="A7" s="118" t="s">
        <v>262</v>
      </c>
      <c r="B7" s="403" t="s">
        <v>263</v>
      </c>
      <c r="C7" s="403" t="s">
        <v>50</v>
      </c>
      <c r="D7" s="4">
        <v>0</v>
      </c>
      <c r="E7" s="402">
        <v>0</v>
      </c>
      <c r="F7" s="120">
        <f t="shared" ref="F7:F19" si="4">D7*E7</f>
        <v>0</v>
      </c>
      <c r="G7" s="121">
        <f t="shared" si="0"/>
        <v>0</v>
      </c>
      <c r="H7" s="359">
        <v>3</v>
      </c>
      <c r="I7" s="122">
        <f t="shared" si="1"/>
        <v>0.2</v>
      </c>
      <c r="J7" s="121">
        <f t="shared" si="2"/>
        <v>0</v>
      </c>
      <c r="K7" s="121">
        <f t="shared" si="3"/>
        <v>0</v>
      </c>
    </row>
    <row r="8" spans="1:14" x14ac:dyDescent="0.25">
      <c r="A8" s="118" t="s">
        <v>264</v>
      </c>
      <c r="B8" s="403" t="s">
        <v>265</v>
      </c>
      <c r="C8" s="403" t="s">
        <v>50</v>
      </c>
      <c r="D8" s="4">
        <v>0</v>
      </c>
      <c r="E8" s="402">
        <v>0</v>
      </c>
      <c r="F8" s="120">
        <f t="shared" si="4"/>
        <v>0</v>
      </c>
      <c r="G8" s="121">
        <f t="shared" si="0"/>
        <v>0</v>
      </c>
      <c r="H8" s="359">
        <v>3</v>
      </c>
      <c r="I8" s="122">
        <f t="shared" si="1"/>
        <v>0.2</v>
      </c>
      <c r="J8" s="121">
        <f t="shared" si="2"/>
        <v>0</v>
      </c>
      <c r="K8" s="121">
        <f t="shared" si="3"/>
        <v>0</v>
      </c>
    </row>
    <row r="9" spans="1:14" x14ac:dyDescent="0.25">
      <c r="A9" s="428" t="s">
        <v>67</v>
      </c>
      <c r="B9" s="403" t="s">
        <v>266</v>
      </c>
      <c r="C9" s="403" t="s">
        <v>50</v>
      </c>
      <c r="D9" s="4">
        <v>0</v>
      </c>
      <c r="E9" s="402">
        <v>0</v>
      </c>
      <c r="F9" s="120">
        <f t="shared" si="4"/>
        <v>0</v>
      </c>
      <c r="G9" s="121">
        <f t="shared" si="0"/>
        <v>0</v>
      </c>
      <c r="H9" s="391">
        <v>3</v>
      </c>
      <c r="I9" s="122">
        <f t="shared" si="1"/>
        <v>0.2</v>
      </c>
      <c r="J9" s="121">
        <f t="shared" si="2"/>
        <v>0</v>
      </c>
      <c r="K9" s="121">
        <f t="shared" si="3"/>
        <v>0</v>
      </c>
    </row>
    <row r="10" spans="1:14" x14ac:dyDescent="0.25">
      <c r="A10" s="428" t="s">
        <v>69</v>
      </c>
      <c r="B10" s="403" t="s">
        <v>267</v>
      </c>
      <c r="C10" s="403" t="s">
        <v>43</v>
      </c>
      <c r="D10" s="4">
        <v>0</v>
      </c>
      <c r="E10" s="120">
        <v>60</v>
      </c>
      <c r="F10" s="120">
        <f t="shared" si="4"/>
        <v>0</v>
      </c>
      <c r="G10" s="121">
        <f t="shared" si="0"/>
        <v>0</v>
      </c>
      <c r="H10" s="402">
        <v>0</v>
      </c>
      <c r="I10" s="122">
        <f t="shared" si="1"/>
        <v>0.2</v>
      </c>
      <c r="J10" s="121">
        <f t="shared" si="2"/>
        <v>0</v>
      </c>
      <c r="K10" s="121">
        <f t="shared" si="3"/>
        <v>0</v>
      </c>
    </row>
    <row r="11" spans="1:14" x14ac:dyDescent="0.25">
      <c r="A11" s="428" t="s">
        <v>70</v>
      </c>
      <c r="B11" s="403" t="s">
        <v>268</v>
      </c>
      <c r="C11" s="403" t="s">
        <v>43</v>
      </c>
      <c r="D11" s="4">
        <v>0</v>
      </c>
      <c r="E11" s="120">
        <v>60</v>
      </c>
      <c r="F11" s="120">
        <f t="shared" si="4"/>
        <v>0</v>
      </c>
      <c r="G11" s="121">
        <f t="shared" si="0"/>
        <v>0</v>
      </c>
      <c r="H11" s="402">
        <v>0</v>
      </c>
      <c r="I11" s="122">
        <f t="shared" si="1"/>
        <v>0.2</v>
      </c>
      <c r="J11" s="121">
        <f t="shared" si="2"/>
        <v>0</v>
      </c>
      <c r="K11" s="121">
        <f t="shared" si="3"/>
        <v>0</v>
      </c>
    </row>
    <row r="12" spans="1:14" x14ac:dyDescent="0.25">
      <c r="A12" s="428" t="s">
        <v>71</v>
      </c>
      <c r="B12" s="403" t="s">
        <v>269</v>
      </c>
      <c r="C12" s="403" t="s">
        <v>335</v>
      </c>
      <c r="D12" s="4">
        <v>0</v>
      </c>
      <c r="E12" s="402">
        <v>0</v>
      </c>
      <c r="F12" s="120">
        <f t="shared" si="4"/>
        <v>0</v>
      </c>
      <c r="G12" s="121">
        <f t="shared" si="0"/>
        <v>0</v>
      </c>
      <c r="H12" s="120">
        <v>500</v>
      </c>
      <c r="I12" s="122">
        <f t="shared" si="1"/>
        <v>0.2</v>
      </c>
      <c r="J12" s="121">
        <f t="shared" si="2"/>
        <v>0</v>
      </c>
      <c r="K12" s="121">
        <f t="shared" si="3"/>
        <v>0</v>
      </c>
    </row>
    <row r="13" spans="1:14" x14ac:dyDescent="0.25">
      <c r="A13" s="428" t="s">
        <v>73</v>
      </c>
      <c r="B13" s="403" t="s">
        <v>270</v>
      </c>
      <c r="C13" s="403" t="s">
        <v>43</v>
      </c>
      <c r="D13" s="4">
        <v>0</v>
      </c>
      <c r="E13" s="120">
        <v>60</v>
      </c>
      <c r="F13" s="120">
        <f t="shared" si="4"/>
        <v>0</v>
      </c>
      <c r="G13" s="121">
        <f t="shared" si="0"/>
        <v>0</v>
      </c>
      <c r="H13" s="402">
        <v>0</v>
      </c>
      <c r="I13" s="122">
        <f t="shared" si="1"/>
        <v>0.2</v>
      </c>
      <c r="J13" s="121">
        <f t="shared" si="2"/>
        <v>0</v>
      </c>
      <c r="K13" s="121">
        <f t="shared" si="3"/>
        <v>0</v>
      </c>
    </row>
    <row r="14" spans="1:14" x14ac:dyDescent="0.25">
      <c r="A14" s="428" t="s">
        <v>75</v>
      </c>
      <c r="B14" s="403" t="s">
        <v>271</v>
      </c>
      <c r="C14" s="403" t="s">
        <v>50</v>
      </c>
      <c r="D14" s="4">
        <v>0</v>
      </c>
      <c r="E14" s="402">
        <v>0</v>
      </c>
      <c r="F14" s="120">
        <f t="shared" si="4"/>
        <v>0</v>
      </c>
      <c r="G14" s="121">
        <f t="shared" si="0"/>
        <v>0</v>
      </c>
      <c r="H14" s="120">
        <v>8000</v>
      </c>
      <c r="I14" s="122">
        <f t="shared" si="1"/>
        <v>0.2</v>
      </c>
      <c r="J14" s="121">
        <f t="shared" si="2"/>
        <v>0</v>
      </c>
      <c r="K14" s="121">
        <f t="shared" si="3"/>
        <v>0</v>
      </c>
    </row>
    <row r="15" spans="1:14" x14ac:dyDescent="0.25">
      <c r="A15" s="428" t="s">
        <v>77</v>
      </c>
      <c r="B15" s="403" t="s">
        <v>338</v>
      </c>
      <c r="C15" s="403" t="s">
        <v>50</v>
      </c>
      <c r="D15" s="4">
        <v>0</v>
      </c>
      <c r="E15" s="402">
        <v>0</v>
      </c>
      <c r="F15" s="120">
        <f t="shared" ref="F15" si="5">D15*E15</f>
        <v>0</v>
      </c>
      <c r="G15" s="121">
        <f t="shared" ref="G15" si="6">D15*E15/60*$B$3</f>
        <v>0</v>
      </c>
      <c r="H15" s="359">
        <v>0</v>
      </c>
      <c r="I15" s="122">
        <f t="shared" si="1"/>
        <v>0.2</v>
      </c>
      <c r="J15" s="121">
        <f t="shared" ref="J15" si="7">D15*H15*(1+$D$3)</f>
        <v>0</v>
      </c>
      <c r="K15" s="121">
        <f t="shared" ref="K15" si="8">G15+J15</f>
        <v>0</v>
      </c>
    </row>
    <row r="16" spans="1:14" x14ac:dyDescent="0.25">
      <c r="A16" s="428" t="s">
        <v>78</v>
      </c>
      <c r="B16" s="403" t="s">
        <v>272</v>
      </c>
      <c r="C16" s="403" t="s">
        <v>50</v>
      </c>
      <c r="D16" s="4">
        <v>0</v>
      </c>
      <c r="E16" s="402">
        <v>0</v>
      </c>
      <c r="F16" s="120">
        <f t="shared" si="4"/>
        <v>0</v>
      </c>
      <c r="G16" s="121">
        <f t="shared" si="0"/>
        <v>0</v>
      </c>
      <c r="H16" s="38">
        <v>5000</v>
      </c>
      <c r="I16" s="122">
        <f t="shared" si="1"/>
        <v>0.2</v>
      </c>
      <c r="J16" s="121">
        <f t="shared" si="2"/>
        <v>0</v>
      </c>
      <c r="K16" s="121">
        <f t="shared" si="3"/>
        <v>0</v>
      </c>
    </row>
    <row r="17" spans="1:11" x14ac:dyDescent="0.25">
      <c r="A17" s="117" t="s">
        <v>79</v>
      </c>
      <c r="B17" s="403" t="s">
        <v>337</v>
      </c>
      <c r="C17" s="403" t="s">
        <v>50</v>
      </c>
      <c r="D17" s="4">
        <v>0</v>
      </c>
      <c r="E17" s="402">
        <v>0</v>
      </c>
      <c r="F17" s="120">
        <f t="shared" si="4"/>
        <v>0</v>
      </c>
      <c r="G17" s="121">
        <f t="shared" si="0"/>
        <v>0</v>
      </c>
      <c r="H17" s="359">
        <v>0</v>
      </c>
      <c r="I17" s="122">
        <f t="shared" si="1"/>
        <v>0.2</v>
      </c>
      <c r="J17" s="121">
        <f t="shared" si="2"/>
        <v>0</v>
      </c>
      <c r="K17" s="121">
        <f t="shared" si="3"/>
        <v>0</v>
      </c>
    </row>
    <row r="18" spans="1:11" x14ac:dyDescent="0.25">
      <c r="A18" s="117" t="s">
        <v>80</v>
      </c>
      <c r="B18" s="403" t="s">
        <v>336</v>
      </c>
      <c r="C18" s="403" t="s">
        <v>309</v>
      </c>
      <c r="D18" s="4">
        <v>0</v>
      </c>
      <c r="E18" s="120">
        <v>10</v>
      </c>
      <c r="F18" s="120">
        <f t="shared" si="4"/>
        <v>0</v>
      </c>
      <c r="G18" s="121">
        <f t="shared" si="0"/>
        <v>0</v>
      </c>
      <c r="H18" s="359">
        <v>0</v>
      </c>
      <c r="I18" s="122">
        <f t="shared" si="1"/>
        <v>0.2</v>
      </c>
      <c r="J18" s="121">
        <f t="shared" si="2"/>
        <v>0</v>
      </c>
      <c r="K18" s="121">
        <f t="shared" si="3"/>
        <v>0</v>
      </c>
    </row>
    <row r="19" spans="1:11" x14ac:dyDescent="0.25">
      <c r="A19" s="6" t="s">
        <v>81</v>
      </c>
      <c r="B19" s="403" t="s">
        <v>273</v>
      </c>
      <c r="C19" s="403" t="s">
        <v>50</v>
      </c>
      <c r="D19" s="4">
        <v>0</v>
      </c>
      <c r="E19" s="402">
        <v>0</v>
      </c>
      <c r="F19" s="120">
        <f t="shared" si="4"/>
        <v>0</v>
      </c>
      <c r="G19" s="121">
        <f t="shared" si="0"/>
        <v>0</v>
      </c>
      <c r="H19" s="359">
        <v>0</v>
      </c>
      <c r="I19" s="122">
        <f t="shared" si="1"/>
        <v>0.2</v>
      </c>
      <c r="J19" s="121">
        <f t="shared" si="2"/>
        <v>0</v>
      </c>
      <c r="K19" s="121">
        <f t="shared" si="3"/>
        <v>0</v>
      </c>
    </row>
    <row r="20" spans="1:11" x14ac:dyDescent="0.25">
      <c r="A20" s="6" t="s">
        <v>82</v>
      </c>
      <c r="B20" s="404" t="s">
        <v>339</v>
      </c>
      <c r="C20" s="404" t="s">
        <v>50</v>
      </c>
      <c r="D20" s="4">
        <v>0</v>
      </c>
      <c r="E20" s="120">
        <v>60</v>
      </c>
      <c r="F20" s="120">
        <f t="shared" ref="F20:F29" si="9">D20*E20</f>
        <v>0</v>
      </c>
      <c r="G20" s="121">
        <f t="shared" ref="G20:G29" si="10">D20*E20/60*$B$3</f>
        <v>0</v>
      </c>
      <c r="H20" s="38">
        <v>600</v>
      </c>
      <c r="I20" s="122">
        <f t="shared" si="1"/>
        <v>0.2</v>
      </c>
      <c r="J20" s="121">
        <f t="shared" ref="J20:J29" si="11">D20*H20*(1+$D$3)</f>
        <v>0</v>
      </c>
      <c r="K20" s="121">
        <f t="shared" ref="K20:K29" si="12">G20+J20</f>
        <v>0</v>
      </c>
    </row>
    <row r="21" spans="1:11" x14ac:dyDescent="0.25">
      <c r="A21" s="6" t="s">
        <v>84</v>
      </c>
      <c r="B21" s="404" t="s">
        <v>340</v>
      </c>
      <c r="C21" s="404" t="s">
        <v>50</v>
      </c>
      <c r="D21" s="4">
        <v>0</v>
      </c>
      <c r="E21" s="402">
        <v>0</v>
      </c>
      <c r="F21" s="120">
        <f t="shared" si="9"/>
        <v>0</v>
      </c>
      <c r="G21" s="121">
        <f t="shared" si="10"/>
        <v>0</v>
      </c>
      <c r="H21" s="359">
        <v>1500</v>
      </c>
      <c r="I21" s="122">
        <f t="shared" si="1"/>
        <v>0.2</v>
      </c>
      <c r="J21" s="121">
        <f t="shared" si="11"/>
        <v>0</v>
      </c>
      <c r="K21" s="121">
        <f t="shared" si="12"/>
        <v>0</v>
      </c>
    </row>
    <row r="22" spans="1:11" x14ac:dyDescent="0.25">
      <c r="A22" s="6" t="s">
        <v>86</v>
      </c>
      <c r="B22" s="404" t="s">
        <v>552</v>
      </c>
      <c r="C22" s="404" t="s">
        <v>50</v>
      </c>
      <c r="D22" s="4">
        <v>0</v>
      </c>
      <c r="E22" s="402">
        <v>0</v>
      </c>
      <c r="F22" s="120">
        <f t="shared" si="9"/>
        <v>0</v>
      </c>
      <c r="G22" s="121">
        <f t="shared" si="10"/>
        <v>0</v>
      </c>
      <c r="H22" s="359">
        <v>0</v>
      </c>
      <c r="I22" s="122">
        <f t="shared" si="1"/>
        <v>0.2</v>
      </c>
      <c r="J22" s="121">
        <f t="shared" si="11"/>
        <v>0</v>
      </c>
      <c r="K22" s="121">
        <f t="shared" si="12"/>
        <v>0</v>
      </c>
    </row>
    <row r="23" spans="1:11" x14ac:dyDescent="0.25">
      <c r="A23" s="6" t="s">
        <v>313</v>
      </c>
      <c r="B23" s="404"/>
      <c r="C23" s="404"/>
      <c r="D23" s="4">
        <v>0</v>
      </c>
      <c r="E23" s="402">
        <v>0</v>
      </c>
      <c r="F23" s="120">
        <f t="shared" si="9"/>
        <v>0</v>
      </c>
      <c r="G23" s="121">
        <f t="shared" si="10"/>
        <v>0</v>
      </c>
      <c r="H23" s="359">
        <v>0</v>
      </c>
      <c r="I23" s="122">
        <f t="shared" si="1"/>
        <v>0.2</v>
      </c>
      <c r="J23" s="121">
        <f t="shared" si="11"/>
        <v>0</v>
      </c>
      <c r="K23" s="121">
        <f t="shared" si="12"/>
        <v>0</v>
      </c>
    </row>
    <row r="24" spans="1:11" x14ac:dyDescent="0.25">
      <c r="A24" s="6" t="s">
        <v>314</v>
      </c>
      <c r="B24" s="404"/>
      <c r="C24" s="404"/>
      <c r="D24" s="4">
        <v>0</v>
      </c>
      <c r="E24" s="402">
        <v>0</v>
      </c>
      <c r="F24" s="120">
        <f t="shared" si="9"/>
        <v>0</v>
      </c>
      <c r="G24" s="121">
        <f t="shared" si="10"/>
        <v>0</v>
      </c>
      <c r="H24" s="359">
        <v>0</v>
      </c>
      <c r="I24" s="122">
        <f t="shared" si="1"/>
        <v>0.2</v>
      </c>
      <c r="J24" s="121">
        <f t="shared" si="11"/>
        <v>0</v>
      </c>
      <c r="K24" s="121">
        <f t="shared" si="12"/>
        <v>0</v>
      </c>
    </row>
    <row r="25" spans="1:11" x14ac:dyDescent="0.25">
      <c r="A25" s="6"/>
      <c r="B25" s="404"/>
      <c r="C25" s="404"/>
      <c r="D25" s="4">
        <v>0</v>
      </c>
      <c r="E25" s="402">
        <v>0</v>
      </c>
      <c r="F25" s="120">
        <f t="shared" ref="F25:F28" si="13">D25*E25</f>
        <v>0</v>
      </c>
      <c r="G25" s="121">
        <f t="shared" ref="G25:G28" si="14">D25*E25/60*$B$3</f>
        <v>0</v>
      </c>
      <c r="H25" s="359">
        <v>0</v>
      </c>
      <c r="I25" s="122">
        <f t="shared" si="1"/>
        <v>0.2</v>
      </c>
      <c r="J25" s="121">
        <f t="shared" ref="J25:J28" si="15">D25*H25*(1+$D$3)</f>
        <v>0</v>
      </c>
      <c r="K25" s="121">
        <f t="shared" ref="K25:K28" si="16">G25+J25</f>
        <v>0</v>
      </c>
    </row>
    <row r="26" spans="1:11" x14ac:dyDescent="0.25">
      <c r="A26" s="6"/>
      <c r="B26" s="404"/>
      <c r="C26" s="404"/>
      <c r="D26" s="4">
        <v>0</v>
      </c>
      <c r="E26" s="402">
        <v>0</v>
      </c>
      <c r="F26" s="120">
        <f t="shared" si="13"/>
        <v>0</v>
      </c>
      <c r="G26" s="121">
        <f t="shared" si="14"/>
        <v>0</v>
      </c>
      <c r="H26" s="359">
        <v>0</v>
      </c>
      <c r="I26" s="122">
        <f t="shared" si="1"/>
        <v>0.2</v>
      </c>
      <c r="J26" s="121">
        <f t="shared" si="15"/>
        <v>0</v>
      </c>
      <c r="K26" s="121">
        <f t="shared" si="16"/>
        <v>0</v>
      </c>
    </row>
    <row r="27" spans="1:11" x14ac:dyDescent="0.25">
      <c r="A27" s="6"/>
      <c r="B27" s="404"/>
      <c r="C27" s="404"/>
      <c r="D27" s="4">
        <v>0</v>
      </c>
      <c r="E27" s="402">
        <v>0</v>
      </c>
      <c r="F27" s="120">
        <f t="shared" si="13"/>
        <v>0</v>
      </c>
      <c r="G27" s="121">
        <f t="shared" si="14"/>
        <v>0</v>
      </c>
      <c r="H27" s="359">
        <v>0</v>
      </c>
      <c r="I27" s="122">
        <f t="shared" si="1"/>
        <v>0.2</v>
      </c>
      <c r="J27" s="121">
        <f t="shared" si="15"/>
        <v>0</v>
      </c>
      <c r="K27" s="121">
        <f t="shared" si="16"/>
        <v>0</v>
      </c>
    </row>
    <row r="28" spans="1:11" x14ac:dyDescent="0.25">
      <c r="A28" s="6"/>
      <c r="B28" s="404"/>
      <c r="C28" s="404"/>
      <c r="D28" s="4">
        <v>0</v>
      </c>
      <c r="E28" s="402">
        <v>0</v>
      </c>
      <c r="F28" s="120">
        <f t="shared" si="13"/>
        <v>0</v>
      </c>
      <c r="G28" s="121">
        <f t="shared" si="14"/>
        <v>0</v>
      </c>
      <c r="H28" s="359">
        <v>0</v>
      </c>
      <c r="I28" s="122">
        <f t="shared" si="1"/>
        <v>0.2</v>
      </c>
      <c r="J28" s="121">
        <f t="shared" si="15"/>
        <v>0</v>
      </c>
      <c r="K28" s="121">
        <f t="shared" si="16"/>
        <v>0</v>
      </c>
    </row>
    <row r="29" spans="1:11" x14ac:dyDescent="0.25">
      <c r="A29" s="6"/>
      <c r="B29" s="404"/>
      <c r="C29" s="404"/>
      <c r="D29" s="4">
        <v>0</v>
      </c>
      <c r="E29" s="402">
        <v>0</v>
      </c>
      <c r="F29" s="120">
        <f t="shared" si="9"/>
        <v>0</v>
      </c>
      <c r="G29" s="121">
        <f t="shared" si="10"/>
        <v>0</v>
      </c>
      <c r="H29" s="359">
        <v>0</v>
      </c>
      <c r="I29" s="122">
        <f t="shared" si="1"/>
        <v>0.2</v>
      </c>
      <c r="J29" s="121">
        <f t="shared" si="11"/>
        <v>0</v>
      </c>
      <c r="K29" s="121">
        <f t="shared" si="12"/>
        <v>0</v>
      </c>
    </row>
    <row r="30" spans="1:11" x14ac:dyDescent="0.25">
      <c r="A30" s="39" t="s">
        <v>24</v>
      </c>
      <c r="B30" s="39" t="s">
        <v>274</v>
      </c>
      <c r="C30" s="39"/>
      <c r="D30" s="39"/>
      <c r="E30" s="39"/>
      <c r="F30" s="46">
        <f>SUM(F6:F29)</f>
        <v>0</v>
      </c>
      <c r="G30" s="40">
        <f>SUM(G6:G29)</f>
        <v>0</v>
      </c>
      <c r="H30" s="39"/>
      <c r="I30" s="7"/>
      <c r="J30" s="46">
        <f>SUM(J6:J29)</f>
        <v>0</v>
      </c>
      <c r="K30" s="40">
        <f>SUM(K6:K29)</f>
        <v>0</v>
      </c>
    </row>
    <row r="31" spans="1:11" x14ac:dyDescent="0.25">
      <c r="E31" s="405" t="s">
        <v>331</v>
      </c>
      <c r="F31" s="55">
        <f>F30/60</f>
        <v>0</v>
      </c>
      <c r="G31" s="125">
        <f>SUM(G30)</f>
        <v>0</v>
      </c>
    </row>
    <row r="32" spans="1:11" ht="16.5" customHeight="1" x14ac:dyDescent="0.25"/>
  </sheetData>
  <mergeCells count="1">
    <mergeCell ref="A1:K1"/>
  </mergeCells>
  <pageMargins left="0.75" right="0.75" top="1" bottom="1" header="0.511811023622047" footer="0.511811023622047"/>
  <pageSetup paperSize="9" orientation="portrait" horizontalDpi="300" verticalDpi="300"/>
  <ignoredErrors>
    <ignoredError sqref="A18:A2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9"/>
  <sheetViews>
    <sheetView zoomScaleNormal="100" workbookViewId="0">
      <pane ySplit="5" topLeftCell="A6" activePane="bottomLeft" state="frozen"/>
      <selection pane="bottomLeft" activeCell="N14" sqref="N14"/>
    </sheetView>
  </sheetViews>
  <sheetFormatPr baseColWidth="10" defaultColWidth="8.5703125" defaultRowHeight="15" x14ac:dyDescent="0.25"/>
  <cols>
    <col min="1" max="1" width="17.85546875" customWidth="1"/>
    <col min="2" max="2" width="38" customWidth="1"/>
    <col min="3" max="3" width="7" customWidth="1"/>
    <col min="4" max="6" width="10" customWidth="1"/>
    <col min="7" max="7" width="13" customWidth="1"/>
    <col min="8" max="8" width="11" customWidth="1"/>
    <col min="9" max="9" width="13" customWidth="1"/>
    <col min="10" max="10" width="8" customWidth="1"/>
    <col min="11" max="11" width="13" customWidth="1"/>
  </cols>
  <sheetData>
    <row r="1" spans="1:14" ht="19.5" customHeight="1" x14ac:dyDescent="0.25">
      <c r="A1" s="484" t="s">
        <v>23</v>
      </c>
      <c r="B1" s="484"/>
      <c r="C1" s="484"/>
      <c r="D1" s="484"/>
      <c r="E1" s="484"/>
      <c r="F1" s="484"/>
      <c r="G1" s="484"/>
      <c r="H1" s="484"/>
      <c r="I1" s="484"/>
      <c r="J1" s="484"/>
      <c r="K1" s="484"/>
    </row>
    <row r="2" spans="1:14" x14ac:dyDescent="0.25">
      <c r="N2" s="42">
        <f>G20</f>
        <v>0</v>
      </c>
    </row>
    <row r="3" spans="1:14" s="3" customFormat="1" ht="26.25" customHeight="1" x14ac:dyDescent="0.25">
      <c r="A3" s="408" t="s">
        <v>30</v>
      </c>
      <c r="B3" s="43">
        <v>700</v>
      </c>
      <c r="C3" s="407" t="s">
        <v>31</v>
      </c>
      <c r="D3" s="8">
        <v>0.2</v>
      </c>
      <c r="N3" s="56">
        <f>J20</f>
        <v>0</v>
      </c>
    </row>
    <row r="4" spans="1:14" ht="16.5" customHeight="1" x14ac:dyDescent="0.25">
      <c r="N4" s="42">
        <f>K20</f>
        <v>0</v>
      </c>
    </row>
    <row r="5" spans="1:14" s="2" customFormat="1" ht="34.5" customHeight="1" x14ac:dyDescent="0.25">
      <c r="A5" s="395" t="s">
        <v>32</v>
      </c>
      <c r="B5" s="395" t="s">
        <v>33</v>
      </c>
      <c r="C5" s="395" t="s">
        <v>34</v>
      </c>
      <c r="D5" s="395" t="s">
        <v>35</v>
      </c>
      <c r="E5" s="395" t="s">
        <v>91</v>
      </c>
      <c r="F5" s="395" t="s">
        <v>324</v>
      </c>
      <c r="G5" s="395" t="s">
        <v>36</v>
      </c>
      <c r="H5" s="396" t="s">
        <v>342</v>
      </c>
      <c r="I5" s="395" t="s">
        <v>39</v>
      </c>
      <c r="J5" s="395" t="s">
        <v>38</v>
      </c>
      <c r="K5" s="395" t="s">
        <v>40</v>
      </c>
    </row>
    <row r="6" spans="1:14" x14ac:dyDescent="0.25">
      <c r="A6" s="428" t="s">
        <v>108</v>
      </c>
      <c r="B6" s="403" t="s">
        <v>275</v>
      </c>
      <c r="C6" s="118" t="s">
        <v>50</v>
      </c>
      <c r="D6" s="4">
        <v>0</v>
      </c>
      <c r="E6" s="402">
        <v>0</v>
      </c>
      <c r="F6" s="120">
        <f>D6*E6</f>
        <v>0</v>
      </c>
      <c r="G6" s="121">
        <f t="shared" ref="G6:G13" si="0">D6*E6/60*$B$3</f>
        <v>0</v>
      </c>
      <c r="H6" s="359">
        <v>0</v>
      </c>
      <c r="I6" s="122">
        <f t="shared" ref="I6:I19" si="1">$D$3</f>
        <v>0.2</v>
      </c>
      <c r="J6" s="121">
        <f t="shared" ref="J6:J13" si="2">D6*H6*(1+$D$3)</f>
        <v>0</v>
      </c>
      <c r="K6" s="121">
        <f t="shared" ref="K6:K13" si="3">G6+J6</f>
        <v>0</v>
      </c>
    </row>
    <row r="7" spans="1:14" x14ac:dyDescent="0.25">
      <c r="A7" s="428" t="s">
        <v>110</v>
      </c>
      <c r="B7" s="403" t="s">
        <v>276</v>
      </c>
      <c r="C7" s="118" t="s">
        <v>50</v>
      </c>
      <c r="D7" s="4">
        <v>0</v>
      </c>
      <c r="E7" s="402">
        <v>0</v>
      </c>
      <c r="F7" s="120">
        <f t="shared" ref="F7:F13" si="4">D7*E7</f>
        <v>0</v>
      </c>
      <c r="G7" s="121">
        <f t="shared" si="0"/>
        <v>0</v>
      </c>
      <c r="H7" s="359">
        <v>0</v>
      </c>
      <c r="I7" s="122">
        <f t="shared" si="1"/>
        <v>0.2</v>
      </c>
      <c r="J7" s="121">
        <f t="shared" si="2"/>
        <v>0</v>
      </c>
      <c r="K7" s="121">
        <f t="shared" si="3"/>
        <v>0</v>
      </c>
    </row>
    <row r="8" spans="1:14" x14ac:dyDescent="0.25">
      <c r="A8" s="428" t="s">
        <v>112</v>
      </c>
      <c r="B8" s="403" t="s">
        <v>277</v>
      </c>
      <c r="C8" s="118" t="s">
        <v>50</v>
      </c>
      <c r="D8" s="4">
        <v>0</v>
      </c>
      <c r="E8" s="402">
        <v>0</v>
      </c>
      <c r="F8" s="120">
        <f t="shared" si="4"/>
        <v>0</v>
      </c>
      <c r="G8" s="121">
        <f t="shared" si="0"/>
        <v>0</v>
      </c>
      <c r="H8" s="359">
        <v>0</v>
      </c>
      <c r="I8" s="122">
        <f t="shared" si="1"/>
        <v>0.2</v>
      </c>
      <c r="J8" s="121">
        <f t="shared" si="2"/>
        <v>0</v>
      </c>
      <c r="K8" s="121">
        <f t="shared" si="3"/>
        <v>0</v>
      </c>
    </row>
    <row r="9" spans="1:14" x14ac:dyDescent="0.25">
      <c r="A9" s="428" t="s">
        <v>114</v>
      </c>
      <c r="B9" s="403" t="s">
        <v>278</v>
      </c>
      <c r="C9" s="118" t="s">
        <v>50</v>
      </c>
      <c r="D9" s="4">
        <v>0</v>
      </c>
      <c r="E9" s="402">
        <v>0</v>
      </c>
      <c r="F9" s="120">
        <f t="shared" si="4"/>
        <v>0</v>
      </c>
      <c r="G9" s="121">
        <f t="shared" si="0"/>
        <v>0</v>
      </c>
      <c r="H9" s="359">
        <v>0</v>
      </c>
      <c r="I9" s="122">
        <f t="shared" si="1"/>
        <v>0.2</v>
      </c>
      <c r="J9" s="121">
        <f t="shared" si="2"/>
        <v>0</v>
      </c>
      <c r="K9" s="121">
        <f t="shared" si="3"/>
        <v>0</v>
      </c>
    </row>
    <row r="10" spans="1:14" x14ac:dyDescent="0.25">
      <c r="A10" s="428" t="s">
        <v>115</v>
      </c>
      <c r="B10" s="403" t="s">
        <v>279</v>
      </c>
      <c r="C10" s="118" t="s">
        <v>50</v>
      </c>
      <c r="D10" s="4">
        <v>0</v>
      </c>
      <c r="E10" s="402">
        <v>0</v>
      </c>
      <c r="F10" s="120">
        <f t="shared" si="4"/>
        <v>0</v>
      </c>
      <c r="G10" s="121">
        <f t="shared" si="0"/>
        <v>0</v>
      </c>
      <c r="H10" s="359">
        <v>0</v>
      </c>
      <c r="I10" s="122">
        <f t="shared" si="1"/>
        <v>0.2</v>
      </c>
      <c r="J10" s="121">
        <f t="shared" si="2"/>
        <v>0</v>
      </c>
      <c r="K10" s="121">
        <f t="shared" si="3"/>
        <v>0</v>
      </c>
    </row>
    <row r="11" spans="1:14" x14ac:dyDescent="0.25">
      <c r="A11" s="428" t="s">
        <v>116</v>
      </c>
      <c r="B11" s="403" t="s">
        <v>280</v>
      </c>
      <c r="C11" s="118" t="s">
        <v>50</v>
      </c>
      <c r="D11" s="4">
        <v>0</v>
      </c>
      <c r="E11" s="402">
        <v>0</v>
      </c>
      <c r="F11" s="120">
        <f t="shared" si="4"/>
        <v>0</v>
      </c>
      <c r="G11" s="121">
        <f t="shared" si="0"/>
        <v>0</v>
      </c>
      <c r="H11" s="359">
        <v>0</v>
      </c>
      <c r="I11" s="122">
        <f t="shared" si="1"/>
        <v>0.2</v>
      </c>
      <c r="J11" s="121">
        <f t="shared" si="2"/>
        <v>0</v>
      </c>
      <c r="K11" s="121">
        <f t="shared" si="3"/>
        <v>0</v>
      </c>
    </row>
    <row r="12" spans="1:14" x14ac:dyDescent="0.25">
      <c r="A12" s="428" t="s">
        <v>118</v>
      </c>
      <c r="B12" s="403" t="s">
        <v>281</v>
      </c>
      <c r="C12" s="118" t="s">
        <v>50</v>
      </c>
      <c r="D12" s="4">
        <v>0</v>
      </c>
      <c r="E12" s="402">
        <v>0</v>
      </c>
      <c r="F12" s="120">
        <f t="shared" si="4"/>
        <v>0</v>
      </c>
      <c r="G12" s="121">
        <f t="shared" si="0"/>
        <v>0</v>
      </c>
      <c r="H12" s="359">
        <v>0</v>
      </c>
      <c r="I12" s="122">
        <f t="shared" si="1"/>
        <v>0.2</v>
      </c>
      <c r="J12" s="121">
        <f t="shared" si="2"/>
        <v>0</v>
      </c>
      <c r="K12" s="121">
        <f t="shared" si="3"/>
        <v>0</v>
      </c>
    </row>
    <row r="13" spans="1:14" x14ac:dyDescent="0.25">
      <c r="A13" s="428" t="s">
        <v>418</v>
      </c>
      <c r="B13" s="403" t="s">
        <v>282</v>
      </c>
      <c r="C13" s="118" t="s">
        <v>43</v>
      </c>
      <c r="D13" s="4">
        <v>0</v>
      </c>
      <c r="E13" s="120">
        <v>60</v>
      </c>
      <c r="F13" s="120">
        <f t="shared" si="4"/>
        <v>0</v>
      </c>
      <c r="G13" s="121">
        <f t="shared" si="0"/>
        <v>0</v>
      </c>
      <c r="H13" s="38">
        <v>35</v>
      </c>
      <c r="I13" s="122">
        <f t="shared" si="1"/>
        <v>0.2</v>
      </c>
      <c r="J13" s="121">
        <f t="shared" si="2"/>
        <v>0</v>
      </c>
      <c r="K13" s="121">
        <f t="shared" si="3"/>
        <v>0</v>
      </c>
    </row>
    <row r="14" spans="1:14" x14ac:dyDescent="0.25">
      <c r="A14" s="117" t="s">
        <v>120</v>
      </c>
      <c r="B14" s="404" t="s">
        <v>343</v>
      </c>
      <c r="C14" s="45" t="s">
        <v>344</v>
      </c>
      <c r="D14" s="4">
        <v>0</v>
      </c>
      <c r="E14" s="402">
        <v>0</v>
      </c>
      <c r="F14" s="120">
        <f t="shared" ref="F14:F19" si="5">D14*E14</f>
        <v>0</v>
      </c>
      <c r="G14" s="121">
        <f t="shared" ref="G14:G19" si="6">D14*E14/60*$B$3</f>
        <v>0</v>
      </c>
      <c r="H14" s="359">
        <v>0</v>
      </c>
      <c r="I14" s="122">
        <f t="shared" si="1"/>
        <v>0.2</v>
      </c>
      <c r="J14" s="121">
        <f t="shared" ref="J14:J19" si="7">D14*H14*(1+$D$3)</f>
        <v>0</v>
      </c>
      <c r="K14" s="121">
        <f t="shared" ref="K14:K19" si="8">G14+J14</f>
        <v>0</v>
      </c>
    </row>
    <row r="15" spans="1:14" x14ac:dyDescent="0.25">
      <c r="A15" s="117" t="s">
        <v>121</v>
      </c>
      <c r="B15" s="45"/>
      <c r="C15" s="45"/>
      <c r="D15" s="4">
        <v>0</v>
      </c>
      <c r="E15" s="402">
        <v>0</v>
      </c>
      <c r="F15" s="120">
        <f t="shared" si="5"/>
        <v>0</v>
      </c>
      <c r="G15" s="121">
        <f t="shared" si="6"/>
        <v>0</v>
      </c>
      <c r="H15" s="402">
        <v>0</v>
      </c>
      <c r="I15" s="122">
        <f t="shared" si="1"/>
        <v>0.2</v>
      </c>
      <c r="J15" s="121">
        <f t="shared" si="7"/>
        <v>0</v>
      </c>
      <c r="K15" s="121">
        <f t="shared" si="8"/>
        <v>0</v>
      </c>
    </row>
    <row r="16" spans="1:14" x14ac:dyDescent="0.25">
      <c r="A16" s="117" t="s">
        <v>122</v>
      </c>
      <c r="B16" s="45"/>
      <c r="C16" s="45"/>
      <c r="D16" s="4">
        <v>0</v>
      </c>
      <c r="E16" s="402">
        <v>0</v>
      </c>
      <c r="F16" s="120">
        <f t="shared" si="5"/>
        <v>0</v>
      </c>
      <c r="G16" s="121">
        <f t="shared" si="6"/>
        <v>0</v>
      </c>
      <c r="H16" s="402">
        <v>0</v>
      </c>
      <c r="I16" s="122">
        <f t="shared" si="1"/>
        <v>0.2</v>
      </c>
      <c r="J16" s="121">
        <f t="shared" si="7"/>
        <v>0</v>
      </c>
      <c r="K16" s="121">
        <f t="shared" si="8"/>
        <v>0</v>
      </c>
    </row>
    <row r="17" spans="1:11" x14ac:dyDescent="0.25">
      <c r="A17" s="117" t="s">
        <v>123</v>
      </c>
      <c r="B17" s="45"/>
      <c r="C17" s="45"/>
      <c r="D17" s="4">
        <v>0</v>
      </c>
      <c r="E17" s="402">
        <v>0</v>
      </c>
      <c r="F17" s="120">
        <f t="shared" si="5"/>
        <v>0</v>
      </c>
      <c r="G17" s="121">
        <f t="shared" si="6"/>
        <v>0</v>
      </c>
      <c r="H17" s="402">
        <v>0</v>
      </c>
      <c r="I17" s="122">
        <f t="shared" si="1"/>
        <v>0.2</v>
      </c>
      <c r="J17" s="121">
        <f t="shared" si="7"/>
        <v>0</v>
      </c>
      <c r="K17" s="121">
        <f t="shared" si="8"/>
        <v>0</v>
      </c>
    </row>
    <row r="18" spans="1:11" x14ac:dyDescent="0.25">
      <c r="A18" s="117" t="s">
        <v>124</v>
      </c>
      <c r="B18" s="45"/>
      <c r="C18" s="45"/>
      <c r="D18" s="4">
        <v>0</v>
      </c>
      <c r="E18" s="402">
        <v>0</v>
      </c>
      <c r="F18" s="120">
        <f t="shared" si="5"/>
        <v>0</v>
      </c>
      <c r="G18" s="121">
        <f t="shared" si="6"/>
        <v>0</v>
      </c>
      <c r="H18" s="402">
        <v>0</v>
      </c>
      <c r="I18" s="122">
        <f t="shared" si="1"/>
        <v>0.2</v>
      </c>
      <c r="J18" s="121">
        <f t="shared" si="7"/>
        <v>0</v>
      </c>
      <c r="K18" s="121">
        <f t="shared" si="8"/>
        <v>0</v>
      </c>
    </row>
    <row r="19" spans="1:11" x14ac:dyDescent="0.25">
      <c r="A19" s="117" t="s">
        <v>125</v>
      </c>
      <c r="B19" s="45"/>
      <c r="C19" s="45"/>
      <c r="D19" s="4">
        <v>0</v>
      </c>
      <c r="E19" s="402">
        <v>0</v>
      </c>
      <c r="F19" s="120">
        <f t="shared" si="5"/>
        <v>0</v>
      </c>
      <c r="G19" s="121">
        <f t="shared" si="6"/>
        <v>0</v>
      </c>
      <c r="H19" s="402">
        <v>0</v>
      </c>
      <c r="I19" s="122">
        <f t="shared" si="1"/>
        <v>0.2</v>
      </c>
      <c r="J19" s="121">
        <f t="shared" si="7"/>
        <v>0</v>
      </c>
      <c r="K19" s="121">
        <f t="shared" si="8"/>
        <v>0</v>
      </c>
    </row>
    <row r="20" spans="1:11" x14ac:dyDescent="0.25">
      <c r="A20" s="421" t="s">
        <v>24</v>
      </c>
      <c r="B20" s="421" t="s">
        <v>283</v>
      </c>
      <c r="C20" s="421"/>
      <c r="D20" s="421"/>
      <c r="E20" s="421"/>
      <c r="F20" s="424">
        <f>SUM(F6:F19)</f>
        <v>0</v>
      </c>
      <c r="G20" s="422">
        <f>SUM(G6:G19)</f>
        <v>0</v>
      </c>
      <c r="H20" s="421"/>
      <c r="I20" s="423"/>
      <c r="J20" s="424">
        <f>SUM(J6:J19)</f>
        <v>0</v>
      </c>
      <c r="K20" s="422">
        <f>SUM(K6:K19)</f>
        <v>0</v>
      </c>
    </row>
    <row r="21" spans="1:11" x14ac:dyDescent="0.25">
      <c r="E21" s="397" t="s">
        <v>331</v>
      </c>
      <c r="F21" s="449">
        <f>F20/60</f>
        <v>0</v>
      </c>
      <c r="G21" s="125">
        <f>SUM(G20)</f>
        <v>0</v>
      </c>
    </row>
    <row r="22" spans="1:11" ht="18.75" customHeight="1" x14ac:dyDescent="0.25"/>
    <row r="23" spans="1:11" ht="15.75" customHeight="1" x14ac:dyDescent="0.25">
      <c r="A23" s="485" t="s">
        <v>284</v>
      </c>
      <c r="B23" s="485"/>
      <c r="C23" s="485"/>
      <c r="D23" s="485"/>
      <c r="E23" s="485"/>
      <c r="F23" s="485"/>
      <c r="G23" s="485"/>
      <c r="H23" s="485"/>
    </row>
    <row r="24" spans="1:11" s="2" customFormat="1" ht="39.6" customHeight="1" x14ac:dyDescent="0.25">
      <c r="A24" s="57" t="s">
        <v>285</v>
      </c>
      <c r="B24" s="57" t="s">
        <v>286</v>
      </c>
      <c r="C24" s="57" t="s">
        <v>287</v>
      </c>
      <c r="D24" s="57" t="s">
        <v>92</v>
      </c>
      <c r="E24" s="57"/>
      <c r="F24" s="57"/>
      <c r="G24" s="57"/>
      <c r="H24" s="57"/>
    </row>
    <row r="25" spans="1:11" x14ac:dyDescent="0.25">
      <c r="A25" s="48" t="s">
        <v>288</v>
      </c>
      <c r="B25" s="48" t="s">
        <v>289</v>
      </c>
      <c r="C25" s="48" t="s">
        <v>290</v>
      </c>
      <c r="D25" s="48" t="s">
        <v>291</v>
      </c>
      <c r="E25" s="48"/>
      <c r="F25" s="48"/>
      <c r="G25" s="48"/>
      <c r="H25" s="48"/>
    </row>
    <row r="26" spans="1:11" x14ac:dyDescent="0.25">
      <c r="A26" s="50" t="s">
        <v>292</v>
      </c>
      <c r="B26" s="50" t="s">
        <v>293</v>
      </c>
      <c r="C26" s="50" t="s">
        <v>294</v>
      </c>
      <c r="D26" s="50" t="s">
        <v>295</v>
      </c>
      <c r="E26" s="50"/>
      <c r="F26" s="50"/>
      <c r="G26" s="50"/>
      <c r="H26" s="50"/>
    </row>
    <row r="27" spans="1:11" x14ac:dyDescent="0.25">
      <c r="A27" s="48" t="s">
        <v>296</v>
      </c>
      <c r="B27" s="48" t="s">
        <v>297</v>
      </c>
      <c r="C27" s="48" t="s">
        <v>298</v>
      </c>
      <c r="D27" s="48" t="s">
        <v>299</v>
      </c>
      <c r="E27" s="48"/>
      <c r="F27" s="48"/>
      <c r="G27" s="48"/>
      <c r="H27" s="48"/>
    </row>
    <row r="28" spans="1:11" x14ac:dyDescent="0.25">
      <c r="A28" s="50" t="s">
        <v>300</v>
      </c>
      <c r="B28" s="50" t="s">
        <v>301</v>
      </c>
      <c r="C28" s="50" t="s">
        <v>302</v>
      </c>
      <c r="D28" s="50" t="s">
        <v>303</v>
      </c>
      <c r="E28" s="50"/>
      <c r="F28" s="50"/>
      <c r="G28" s="50"/>
      <c r="H28" s="50"/>
    </row>
    <row r="29" spans="1:11" x14ac:dyDescent="0.25">
      <c r="A29" s="48" t="s">
        <v>304</v>
      </c>
      <c r="B29" s="48" t="s">
        <v>305</v>
      </c>
      <c r="C29" s="48" t="s">
        <v>306</v>
      </c>
      <c r="D29" s="48" t="s">
        <v>307</v>
      </c>
      <c r="E29" s="48"/>
      <c r="F29" s="48"/>
      <c r="G29" s="48"/>
      <c r="H29" s="48"/>
    </row>
  </sheetData>
  <mergeCells count="2">
    <mergeCell ref="A1:K1"/>
    <mergeCell ref="A23:H23"/>
  </mergeCells>
  <pageMargins left="0.75" right="0.75" top="1" bottom="1" header="0.511811023622047" footer="0.511811023622047"/>
  <pageSetup paperSize="9" orientation="portrait" horizontalDpi="300" verticalDpi="300"/>
  <ignoredErrors>
    <ignoredError sqref="A18:A19"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0"/>
  <sheetViews>
    <sheetView zoomScaleNormal="100" workbookViewId="0">
      <pane ySplit="5" topLeftCell="A6" activePane="bottomLeft" state="frozen"/>
      <selection pane="bottomLeft" activeCell="P21" sqref="P21"/>
    </sheetView>
  </sheetViews>
  <sheetFormatPr baseColWidth="10" defaultColWidth="8.5703125" defaultRowHeight="15" x14ac:dyDescent="0.25"/>
  <cols>
    <col min="1" max="1" width="10" customWidth="1"/>
    <col min="2" max="2" width="42.5703125" customWidth="1"/>
    <col min="3" max="3" width="9.5703125" customWidth="1"/>
    <col min="4" max="6" width="10" customWidth="1"/>
    <col min="7" max="7" width="13" customWidth="1"/>
    <col min="8" max="8" width="11" customWidth="1"/>
    <col min="9" max="9" width="13" customWidth="1"/>
    <col min="10" max="10" width="9.5703125" customWidth="1"/>
    <col min="11" max="11" width="13" customWidth="1"/>
  </cols>
  <sheetData>
    <row r="1" spans="1:14" ht="19.5" customHeight="1" x14ac:dyDescent="0.25">
      <c r="A1" s="484" t="s">
        <v>13</v>
      </c>
      <c r="B1" s="484"/>
      <c r="C1" s="484"/>
      <c r="D1" s="484"/>
      <c r="E1" s="484"/>
      <c r="F1" s="484"/>
      <c r="G1" s="484"/>
      <c r="H1" s="484"/>
      <c r="I1" s="484"/>
      <c r="J1" s="484"/>
      <c r="K1" s="484"/>
    </row>
    <row r="2" spans="1:14" x14ac:dyDescent="0.25">
      <c r="N2" s="42">
        <f>G28</f>
        <v>0</v>
      </c>
    </row>
    <row r="3" spans="1:14" ht="38.25" customHeight="1" x14ac:dyDescent="0.25">
      <c r="A3" s="406" t="s">
        <v>30</v>
      </c>
      <c r="B3" s="43">
        <v>700</v>
      </c>
      <c r="C3" s="406" t="s">
        <v>321</v>
      </c>
      <c r="D3" s="8">
        <v>0.2</v>
      </c>
      <c r="N3" s="42">
        <f>J28</f>
        <v>0</v>
      </c>
    </row>
    <row r="4" spans="1:14" ht="17.25" customHeight="1" x14ac:dyDescent="0.25">
      <c r="N4" s="42">
        <f>K28</f>
        <v>0</v>
      </c>
    </row>
    <row r="5" spans="1:14" s="2" customFormat="1" ht="33.75" customHeight="1" x14ac:dyDescent="0.25">
      <c r="A5" s="395" t="s">
        <v>32</v>
      </c>
      <c r="B5" s="395" t="s">
        <v>33</v>
      </c>
      <c r="C5" s="395" t="s">
        <v>34</v>
      </c>
      <c r="D5" s="395" t="s">
        <v>35</v>
      </c>
      <c r="E5" s="395" t="s">
        <v>91</v>
      </c>
      <c r="F5" s="396" t="s">
        <v>322</v>
      </c>
      <c r="G5" s="395" t="s">
        <v>36</v>
      </c>
      <c r="H5" s="396" t="s">
        <v>325</v>
      </c>
      <c r="I5" s="395" t="s">
        <v>311</v>
      </c>
      <c r="J5" s="395" t="s">
        <v>38</v>
      </c>
      <c r="K5" s="395" t="s">
        <v>40</v>
      </c>
    </row>
    <row r="6" spans="1:14" x14ac:dyDescent="0.25">
      <c r="A6" s="470" t="s">
        <v>149</v>
      </c>
      <c r="B6" s="118" t="s">
        <v>63</v>
      </c>
      <c r="C6" s="118" t="s">
        <v>309</v>
      </c>
      <c r="D6" s="4">
        <v>0</v>
      </c>
      <c r="E6" s="120">
        <v>40</v>
      </c>
      <c r="F6" s="120">
        <f>D6*E6</f>
        <v>0</v>
      </c>
      <c r="G6" s="121">
        <f t="shared" ref="G6:G22" si="0">D6*E6/60*$B$3</f>
        <v>0</v>
      </c>
      <c r="H6" s="402">
        <v>0</v>
      </c>
      <c r="I6" s="122">
        <f t="shared" ref="I6:I27" si="1">$D$3</f>
        <v>0.2</v>
      </c>
      <c r="J6" s="121">
        <f t="shared" ref="J6:J22" si="2">D6*H6*(1+$D$3)</f>
        <v>0</v>
      </c>
      <c r="K6" s="121">
        <f t="shared" ref="K6:K22" si="3">G6+J6</f>
        <v>0</v>
      </c>
    </row>
    <row r="7" spans="1:14" x14ac:dyDescent="0.25">
      <c r="A7" s="470" t="s">
        <v>151</v>
      </c>
      <c r="B7" s="118" t="s">
        <v>65</v>
      </c>
      <c r="C7" s="118" t="s">
        <v>309</v>
      </c>
      <c r="D7" s="4">
        <v>0</v>
      </c>
      <c r="E7" s="120">
        <v>35</v>
      </c>
      <c r="F7" s="120">
        <f>D7*E7</f>
        <v>0</v>
      </c>
      <c r="G7" s="121">
        <f t="shared" si="0"/>
        <v>0</v>
      </c>
      <c r="H7" s="402">
        <v>0</v>
      </c>
      <c r="I7" s="122">
        <f t="shared" si="1"/>
        <v>0.2</v>
      </c>
      <c r="J7" s="121">
        <f t="shared" si="2"/>
        <v>0</v>
      </c>
      <c r="K7" s="121">
        <f t="shared" si="3"/>
        <v>0</v>
      </c>
    </row>
    <row r="8" spans="1:14" x14ac:dyDescent="0.25">
      <c r="A8" s="470" t="s">
        <v>153</v>
      </c>
      <c r="B8" s="118" t="s">
        <v>66</v>
      </c>
      <c r="C8" s="118" t="s">
        <v>309</v>
      </c>
      <c r="D8" s="4">
        <v>0</v>
      </c>
      <c r="E8" s="120">
        <v>25</v>
      </c>
      <c r="F8" s="120">
        <f>D8*E8</f>
        <v>0</v>
      </c>
      <c r="G8" s="121">
        <f t="shared" si="0"/>
        <v>0</v>
      </c>
      <c r="H8" s="402">
        <v>0</v>
      </c>
      <c r="I8" s="122">
        <f t="shared" si="1"/>
        <v>0.2</v>
      </c>
      <c r="J8" s="121">
        <f t="shared" si="2"/>
        <v>0</v>
      </c>
      <c r="K8" s="121">
        <f t="shared" si="3"/>
        <v>0</v>
      </c>
    </row>
    <row r="9" spans="1:14" x14ac:dyDescent="0.25">
      <c r="A9" s="470" t="s">
        <v>155</v>
      </c>
      <c r="B9" s="118" t="s">
        <v>68</v>
      </c>
      <c r="C9" s="118" t="s">
        <v>309</v>
      </c>
      <c r="D9" s="4">
        <v>0</v>
      </c>
      <c r="E9" s="120">
        <v>20</v>
      </c>
      <c r="F9" s="120">
        <f>D9*E9</f>
        <v>0</v>
      </c>
      <c r="G9" s="121">
        <f t="shared" si="0"/>
        <v>0</v>
      </c>
      <c r="H9" s="402">
        <v>0</v>
      </c>
      <c r="I9" s="122">
        <f t="shared" si="1"/>
        <v>0.2</v>
      </c>
      <c r="J9" s="121">
        <f t="shared" si="2"/>
        <v>0</v>
      </c>
      <c r="K9" s="121">
        <f t="shared" si="3"/>
        <v>0</v>
      </c>
    </row>
    <row r="10" spans="1:14" x14ac:dyDescent="0.25">
      <c r="A10" s="470" t="s">
        <v>157</v>
      </c>
      <c r="B10" s="118" t="s">
        <v>308</v>
      </c>
      <c r="C10" s="118" t="s">
        <v>309</v>
      </c>
      <c r="D10" s="4">
        <v>0</v>
      </c>
      <c r="E10" s="120">
        <v>35</v>
      </c>
      <c r="F10" s="120">
        <f>D10*E10</f>
        <v>0</v>
      </c>
      <c r="G10" s="121">
        <f t="shared" si="0"/>
        <v>0</v>
      </c>
      <c r="H10" s="120">
        <v>4300</v>
      </c>
      <c r="I10" s="122">
        <f t="shared" si="1"/>
        <v>0.2</v>
      </c>
      <c r="J10" s="121">
        <f t="shared" si="2"/>
        <v>0</v>
      </c>
      <c r="K10" s="121">
        <f t="shared" si="3"/>
        <v>0</v>
      </c>
    </row>
    <row r="11" spans="1:14" x14ac:dyDescent="0.25">
      <c r="A11" s="470" t="s">
        <v>159</v>
      </c>
      <c r="B11" s="118" t="s">
        <v>310</v>
      </c>
      <c r="C11" s="118" t="s">
        <v>309</v>
      </c>
      <c r="D11" s="4">
        <v>0</v>
      </c>
      <c r="E11" s="120">
        <v>15</v>
      </c>
      <c r="F11" s="120">
        <f t="shared" ref="F11:F26" si="4">D11*E11</f>
        <v>0</v>
      </c>
      <c r="G11" s="121">
        <f t="shared" si="0"/>
        <v>0</v>
      </c>
      <c r="H11" s="402">
        <v>0</v>
      </c>
      <c r="I11" s="122">
        <f t="shared" si="1"/>
        <v>0.2</v>
      </c>
      <c r="J11" s="121">
        <f t="shared" si="2"/>
        <v>0</v>
      </c>
      <c r="K11" s="121">
        <f t="shared" si="3"/>
        <v>0</v>
      </c>
    </row>
    <row r="12" spans="1:14" x14ac:dyDescent="0.25">
      <c r="A12" s="470" t="s">
        <v>161</v>
      </c>
      <c r="B12" s="118" t="s">
        <v>72</v>
      </c>
      <c r="C12" s="118" t="s">
        <v>309</v>
      </c>
      <c r="D12" s="4">
        <v>0</v>
      </c>
      <c r="E12" s="120">
        <v>10</v>
      </c>
      <c r="F12" s="120">
        <f t="shared" si="4"/>
        <v>0</v>
      </c>
      <c r="G12" s="121">
        <f t="shared" si="0"/>
        <v>0</v>
      </c>
      <c r="H12" s="402">
        <v>0</v>
      </c>
      <c r="I12" s="122">
        <f t="shared" si="1"/>
        <v>0.2</v>
      </c>
      <c r="J12" s="121">
        <f t="shared" si="2"/>
        <v>0</v>
      </c>
      <c r="K12" s="121">
        <f t="shared" si="3"/>
        <v>0</v>
      </c>
    </row>
    <row r="13" spans="1:14" x14ac:dyDescent="0.25">
      <c r="A13" s="470" t="s">
        <v>602</v>
      </c>
      <c r="B13" s="451" t="s">
        <v>315</v>
      </c>
      <c r="C13" s="118" t="s">
        <v>74</v>
      </c>
      <c r="D13" s="4">
        <v>0</v>
      </c>
      <c r="E13" s="120">
        <v>300</v>
      </c>
      <c r="F13" s="120">
        <f t="shared" si="4"/>
        <v>0</v>
      </c>
      <c r="G13" s="121">
        <f t="shared" si="0"/>
        <v>0</v>
      </c>
      <c r="H13" s="402">
        <v>0</v>
      </c>
      <c r="I13" s="122">
        <f t="shared" si="1"/>
        <v>0.2</v>
      </c>
      <c r="J13" s="121">
        <f t="shared" si="2"/>
        <v>0</v>
      </c>
      <c r="K13" s="121">
        <f t="shared" si="3"/>
        <v>0</v>
      </c>
    </row>
    <row r="14" spans="1:14" x14ac:dyDescent="0.25">
      <c r="A14" s="470" t="s">
        <v>603</v>
      </c>
      <c r="B14" s="451" t="s">
        <v>316</v>
      </c>
      <c r="C14" s="118" t="s">
        <v>74</v>
      </c>
      <c r="D14" s="4">
        <v>0</v>
      </c>
      <c r="E14" s="120">
        <v>240</v>
      </c>
      <c r="F14" s="120">
        <f t="shared" si="4"/>
        <v>0</v>
      </c>
      <c r="G14" s="121">
        <f t="shared" si="0"/>
        <v>0</v>
      </c>
      <c r="H14" s="402">
        <v>0</v>
      </c>
      <c r="I14" s="122">
        <f t="shared" si="1"/>
        <v>0.2</v>
      </c>
      <c r="J14" s="121">
        <f t="shared" si="2"/>
        <v>0</v>
      </c>
      <c r="K14" s="121">
        <f t="shared" si="3"/>
        <v>0</v>
      </c>
    </row>
    <row r="15" spans="1:14" x14ac:dyDescent="0.25">
      <c r="A15" s="470" t="s">
        <v>604</v>
      </c>
      <c r="B15" s="451" t="s">
        <v>317</v>
      </c>
      <c r="C15" s="118" t="s">
        <v>74</v>
      </c>
      <c r="D15" s="4">
        <v>0</v>
      </c>
      <c r="E15" s="120">
        <v>45</v>
      </c>
      <c r="F15" s="120">
        <f t="shared" si="4"/>
        <v>0</v>
      </c>
      <c r="G15" s="121">
        <f t="shared" si="0"/>
        <v>0</v>
      </c>
      <c r="H15" s="402">
        <v>0</v>
      </c>
      <c r="I15" s="122">
        <f t="shared" si="1"/>
        <v>0.2</v>
      </c>
      <c r="J15" s="121">
        <f t="shared" si="2"/>
        <v>0</v>
      </c>
      <c r="K15" s="121">
        <f t="shared" si="3"/>
        <v>0</v>
      </c>
    </row>
    <row r="16" spans="1:14" x14ac:dyDescent="0.25">
      <c r="A16" s="470" t="s">
        <v>605</v>
      </c>
      <c r="B16" s="451" t="s">
        <v>318</v>
      </c>
      <c r="C16" s="118" t="s">
        <v>74</v>
      </c>
      <c r="D16" s="4">
        <v>0</v>
      </c>
      <c r="E16" s="120">
        <v>30</v>
      </c>
      <c r="F16" s="120">
        <f t="shared" si="4"/>
        <v>0</v>
      </c>
      <c r="G16" s="121">
        <f t="shared" si="0"/>
        <v>0</v>
      </c>
      <c r="H16" s="402">
        <v>0</v>
      </c>
      <c r="I16" s="122">
        <f t="shared" si="1"/>
        <v>0.2</v>
      </c>
      <c r="J16" s="121">
        <f t="shared" si="2"/>
        <v>0</v>
      </c>
      <c r="K16" s="121">
        <f t="shared" si="3"/>
        <v>0</v>
      </c>
    </row>
    <row r="17" spans="1:11" x14ac:dyDescent="0.25">
      <c r="A17" s="470" t="s">
        <v>606</v>
      </c>
      <c r="B17" s="451" t="s">
        <v>319</v>
      </c>
      <c r="C17" s="118" t="s">
        <v>74</v>
      </c>
      <c r="D17" s="4">
        <v>0</v>
      </c>
      <c r="E17" s="120">
        <v>45</v>
      </c>
      <c r="F17" s="120">
        <f t="shared" si="4"/>
        <v>0</v>
      </c>
      <c r="G17" s="121">
        <f t="shared" si="0"/>
        <v>0</v>
      </c>
      <c r="H17" s="402">
        <v>0</v>
      </c>
      <c r="I17" s="122">
        <f t="shared" si="1"/>
        <v>0.2</v>
      </c>
      <c r="J17" s="121">
        <f t="shared" si="2"/>
        <v>0</v>
      </c>
      <c r="K17" s="121">
        <f t="shared" si="3"/>
        <v>0</v>
      </c>
    </row>
    <row r="18" spans="1:11" x14ac:dyDescent="0.25">
      <c r="A18" s="470" t="s">
        <v>607</v>
      </c>
      <c r="B18" s="451" t="s">
        <v>320</v>
      </c>
      <c r="C18" s="118" t="s">
        <v>309</v>
      </c>
      <c r="D18" s="4">
        <v>0</v>
      </c>
      <c r="E18" s="120">
        <v>20</v>
      </c>
      <c r="F18" s="120">
        <f t="shared" si="4"/>
        <v>0</v>
      </c>
      <c r="G18" s="121">
        <f t="shared" si="0"/>
        <v>0</v>
      </c>
      <c r="H18" s="402">
        <v>0</v>
      </c>
      <c r="I18" s="122">
        <f t="shared" si="1"/>
        <v>0.2</v>
      </c>
      <c r="J18" s="121">
        <f t="shared" si="2"/>
        <v>0</v>
      </c>
      <c r="K18" s="121">
        <f t="shared" si="3"/>
        <v>0</v>
      </c>
    </row>
    <row r="19" spans="1:11" x14ac:dyDescent="0.25">
      <c r="A19" s="470" t="s">
        <v>608</v>
      </c>
      <c r="B19" s="118" t="s">
        <v>312</v>
      </c>
      <c r="C19" s="118" t="s">
        <v>309</v>
      </c>
      <c r="D19" s="4">
        <v>0</v>
      </c>
      <c r="E19" s="120">
        <v>20</v>
      </c>
      <c r="F19" s="120">
        <f t="shared" si="4"/>
        <v>0</v>
      </c>
      <c r="G19" s="121">
        <f t="shared" si="0"/>
        <v>0</v>
      </c>
      <c r="H19" s="402">
        <v>0</v>
      </c>
      <c r="I19" s="122">
        <f t="shared" si="1"/>
        <v>0.2</v>
      </c>
      <c r="J19" s="121">
        <f t="shared" si="2"/>
        <v>0</v>
      </c>
      <c r="K19" s="121">
        <f t="shared" si="3"/>
        <v>0</v>
      </c>
    </row>
    <row r="20" spans="1:11" x14ac:dyDescent="0.25">
      <c r="A20" s="470" t="s">
        <v>609</v>
      </c>
      <c r="B20" s="118" t="s">
        <v>83</v>
      </c>
      <c r="C20" s="118" t="s">
        <v>50</v>
      </c>
      <c r="D20" s="4">
        <v>0</v>
      </c>
      <c r="E20" s="402">
        <v>0</v>
      </c>
      <c r="F20" s="120">
        <f t="shared" si="4"/>
        <v>0</v>
      </c>
      <c r="G20" s="121">
        <f t="shared" si="0"/>
        <v>0</v>
      </c>
      <c r="H20" s="120">
        <v>1500</v>
      </c>
      <c r="I20" s="122">
        <f t="shared" si="1"/>
        <v>0.2</v>
      </c>
      <c r="J20" s="121">
        <f t="shared" si="2"/>
        <v>0</v>
      </c>
      <c r="K20" s="121">
        <f t="shared" si="3"/>
        <v>0</v>
      </c>
    </row>
    <row r="21" spans="1:11" x14ac:dyDescent="0.25">
      <c r="A21" s="470" t="s">
        <v>610</v>
      </c>
      <c r="B21" s="118" t="s">
        <v>85</v>
      </c>
      <c r="C21" s="118" t="s">
        <v>74</v>
      </c>
      <c r="D21" s="4">
        <v>0</v>
      </c>
      <c r="E21" s="402">
        <v>0</v>
      </c>
      <c r="F21" s="120">
        <f t="shared" si="4"/>
        <v>0</v>
      </c>
      <c r="G21" s="121">
        <f t="shared" si="0"/>
        <v>0</v>
      </c>
      <c r="H21" s="402">
        <v>0</v>
      </c>
      <c r="I21" s="122">
        <f t="shared" si="1"/>
        <v>0.2</v>
      </c>
      <c r="J21" s="121">
        <f t="shared" si="2"/>
        <v>0</v>
      </c>
      <c r="K21" s="121">
        <f t="shared" si="3"/>
        <v>0</v>
      </c>
    </row>
    <row r="22" spans="1:11" x14ac:dyDescent="0.25">
      <c r="A22" s="470" t="s">
        <v>611</v>
      </c>
      <c r="B22" s="118" t="s">
        <v>87</v>
      </c>
      <c r="C22" s="118" t="s">
        <v>50</v>
      </c>
      <c r="D22" s="4">
        <v>0</v>
      </c>
      <c r="E22" s="402">
        <v>0</v>
      </c>
      <c r="F22" s="120">
        <f t="shared" si="4"/>
        <v>0</v>
      </c>
      <c r="G22" s="121">
        <f t="shared" si="0"/>
        <v>0</v>
      </c>
      <c r="H22" s="402">
        <v>0</v>
      </c>
      <c r="I22" s="122">
        <f t="shared" si="1"/>
        <v>0.2</v>
      </c>
      <c r="J22" s="121">
        <f t="shared" si="2"/>
        <v>0</v>
      </c>
      <c r="K22" s="121">
        <f t="shared" si="3"/>
        <v>0</v>
      </c>
    </row>
    <row r="23" spans="1:11" x14ac:dyDescent="0.25">
      <c r="A23" s="469" t="s">
        <v>597</v>
      </c>
      <c r="B23" s="45"/>
      <c r="C23" s="45"/>
      <c r="D23" s="4">
        <v>0</v>
      </c>
      <c r="E23" s="402">
        <v>0</v>
      </c>
      <c r="F23" s="120">
        <f t="shared" si="4"/>
        <v>0</v>
      </c>
      <c r="G23" s="121">
        <f t="shared" ref="G23:G27" si="5">D23*E23/60*$B$3</f>
        <v>0</v>
      </c>
      <c r="H23" s="402">
        <v>0</v>
      </c>
      <c r="I23" s="122">
        <f t="shared" si="1"/>
        <v>0.2</v>
      </c>
      <c r="J23" s="121">
        <f t="shared" ref="J23:J27" si="6">D23*H23*(1+$D$3)</f>
        <v>0</v>
      </c>
      <c r="K23" s="121">
        <f t="shared" ref="K23:K27" si="7">G23+J23</f>
        <v>0</v>
      </c>
    </row>
    <row r="24" spans="1:11" x14ac:dyDescent="0.25">
      <c r="A24" s="469" t="s">
        <v>598</v>
      </c>
      <c r="B24" s="45"/>
      <c r="C24" s="45"/>
      <c r="D24" s="4">
        <v>0</v>
      </c>
      <c r="E24" s="120">
        <v>10</v>
      </c>
      <c r="F24" s="120">
        <f t="shared" si="4"/>
        <v>0</v>
      </c>
      <c r="G24" s="121">
        <f t="shared" si="5"/>
        <v>0</v>
      </c>
      <c r="H24" s="402">
        <v>0</v>
      </c>
      <c r="I24" s="122">
        <f t="shared" si="1"/>
        <v>0.2</v>
      </c>
      <c r="J24" s="121">
        <f t="shared" si="6"/>
        <v>0</v>
      </c>
      <c r="K24" s="121">
        <f t="shared" si="7"/>
        <v>0</v>
      </c>
    </row>
    <row r="25" spans="1:11" x14ac:dyDescent="0.25">
      <c r="A25" s="469" t="s">
        <v>599</v>
      </c>
      <c r="B25" s="45"/>
      <c r="C25" s="45"/>
      <c r="D25" s="4">
        <v>0</v>
      </c>
      <c r="E25" s="402">
        <v>0</v>
      </c>
      <c r="F25" s="120">
        <f t="shared" si="4"/>
        <v>0</v>
      </c>
      <c r="G25" s="121">
        <f t="shared" si="5"/>
        <v>0</v>
      </c>
      <c r="H25" s="402">
        <v>0</v>
      </c>
      <c r="I25" s="122">
        <f t="shared" si="1"/>
        <v>0.2</v>
      </c>
      <c r="J25" s="121">
        <f t="shared" si="6"/>
        <v>0</v>
      </c>
      <c r="K25" s="121">
        <f t="shared" si="7"/>
        <v>0</v>
      </c>
    </row>
    <row r="26" spans="1:11" x14ac:dyDescent="0.25">
      <c r="A26" s="469" t="s">
        <v>600</v>
      </c>
      <c r="B26" s="45"/>
      <c r="C26" s="45"/>
      <c r="D26" s="4">
        <v>0</v>
      </c>
      <c r="E26" s="402">
        <v>0</v>
      </c>
      <c r="F26" s="120">
        <f t="shared" si="4"/>
        <v>0</v>
      </c>
      <c r="G26" s="121">
        <f t="shared" si="5"/>
        <v>0</v>
      </c>
      <c r="H26" s="402">
        <v>0</v>
      </c>
      <c r="I26" s="122">
        <f t="shared" si="1"/>
        <v>0.2</v>
      </c>
      <c r="J26" s="121">
        <f t="shared" si="6"/>
        <v>0</v>
      </c>
      <c r="K26" s="121">
        <f t="shared" si="7"/>
        <v>0</v>
      </c>
    </row>
    <row r="27" spans="1:11" x14ac:dyDescent="0.25">
      <c r="A27" s="469" t="s">
        <v>601</v>
      </c>
      <c r="B27" s="45"/>
      <c r="C27" s="45"/>
      <c r="D27" s="4">
        <v>0</v>
      </c>
      <c r="E27" s="402">
        <v>0</v>
      </c>
      <c r="F27" s="120">
        <f>D27*E27</f>
        <v>0</v>
      </c>
      <c r="G27" s="121">
        <f t="shared" si="5"/>
        <v>0</v>
      </c>
      <c r="H27" s="402">
        <v>0</v>
      </c>
      <c r="I27" s="122">
        <f t="shared" si="1"/>
        <v>0.2</v>
      </c>
      <c r="J27" s="121">
        <f t="shared" si="6"/>
        <v>0</v>
      </c>
      <c r="K27" s="121">
        <f t="shared" si="7"/>
        <v>0</v>
      </c>
    </row>
    <row r="28" spans="1:11" x14ac:dyDescent="0.25">
      <c r="A28" s="39" t="s">
        <v>24</v>
      </c>
      <c r="B28" s="39" t="s">
        <v>88</v>
      </c>
      <c r="C28" s="39"/>
      <c r="D28" s="39"/>
      <c r="E28" s="39"/>
      <c r="F28" s="46">
        <f>SUM(F6:F27)</f>
        <v>0</v>
      </c>
      <c r="G28" s="40">
        <f>SUM(G6:G27)</f>
        <v>0</v>
      </c>
      <c r="H28" s="39"/>
      <c r="I28" s="7"/>
      <c r="J28" s="46"/>
      <c r="K28" s="40">
        <f>SUM(K15:K27)</f>
        <v>0</v>
      </c>
    </row>
    <row r="29" spans="1:11" x14ac:dyDescent="0.25">
      <c r="E29" s="397" t="s">
        <v>323</v>
      </c>
      <c r="F29" s="450">
        <f>F28/60</f>
        <v>0</v>
      </c>
      <c r="G29" s="125">
        <f>SUM(G28)</f>
        <v>0</v>
      </c>
    </row>
    <row r="30" spans="1:11" ht="20.25" customHeight="1" x14ac:dyDescent="0.25"/>
    <row r="31" spans="1:11" ht="15.75" customHeight="1" x14ac:dyDescent="0.25">
      <c r="A31" s="485" t="s">
        <v>89</v>
      </c>
      <c r="B31" s="485"/>
      <c r="C31" s="485"/>
      <c r="D31" s="485"/>
      <c r="E31" s="485"/>
      <c r="F31" s="485"/>
      <c r="G31" s="485"/>
      <c r="H31" s="485"/>
    </row>
    <row r="32" spans="1:11" ht="13.5" customHeight="1" x14ac:dyDescent="0.25">
      <c r="A32" s="47" t="s">
        <v>58</v>
      </c>
      <c r="B32" s="47" t="s">
        <v>90</v>
      </c>
      <c r="C32" s="47" t="s">
        <v>34</v>
      </c>
      <c r="D32" s="47" t="s">
        <v>91</v>
      </c>
      <c r="E32" s="47" t="s">
        <v>92</v>
      </c>
      <c r="F32" s="47"/>
      <c r="G32" s="47"/>
      <c r="H32" s="47" t="s">
        <v>93</v>
      </c>
    </row>
    <row r="33" spans="1:8" x14ac:dyDescent="0.25">
      <c r="A33" s="48"/>
      <c r="B33" s="48" t="s">
        <v>94</v>
      </c>
      <c r="C33" s="48" t="s">
        <v>64</v>
      </c>
      <c r="D33" s="49">
        <v>40</v>
      </c>
      <c r="E33" s="48" t="s">
        <v>95</v>
      </c>
      <c r="F33" s="48"/>
      <c r="G33" s="48"/>
      <c r="H33" s="49">
        <v>0</v>
      </c>
    </row>
    <row r="34" spans="1:8" x14ac:dyDescent="0.25">
      <c r="A34" s="50"/>
      <c r="B34" s="50" t="s">
        <v>96</v>
      </c>
      <c r="C34" s="50" t="s">
        <v>64</v>
      </c>
      <c r="D34" s="51">
        <v>35</v>
      </c>
      <c r="E34" s="50" t="s">
        <v>97</v>
      </c>
      <c r="F34" s="50"/>
      <c r="G34" s="50"/>
      <c r="H34" s="51">
        <v>0</v>
      </c>
    </row>
    <row r="35" spans="1:8" x14ac:dyDescent="0.25">
      <c r="A35" s="48"/>
      <c r="B35" s="48" t="s">
        <v>98</v>
      </c>
      <c r="C35" s="48" t="s">
        <v>64</v>
      </c>
      <c r="D35" s="49">
        <v>20</v>
      </c>
      <c r="E35" s="48" t="s">
        <v>99</v>
      </c>
      <c r="F35" s="48"/>
      <c r="G35" s="48"/>
      <c r="H35" s="49">
        <v>0</v>
      </c>
    </row>
    <row r="36" spans="1:8" x14ac:dyDescent="0.25">
      <c r="A36" s="50"/>
      <c r="B36" s="50" t="s">
        <v>100</v>
      </c>
      <c r="C36" s="50" t="s">
        <v>74</v>
      </c>
      <c r="D36" s="51">
        <v>180</v>
      </c>
      <c r="E36" s="50" t="s">
        <v>101</v>
      </c>
      <c r="F36" s="50"/>
      <c r="G36" s="50"/>
      <c r="H36" s="51">
        <v>0</v>
      </c>
    </row>
    <row r="37" spans="1:8" x14ac:dyDescent="0.25">
      <c r="A37" s="48"/>
      <c r="B37" s="48" t="s">
        <v>76</v>
      </c>
      <c r="C37" s="48" t="s">
        <v>74</v>
      </c>
      <c r="D37" s="49">
        <v>240</v>
      </c>
      <c r="E37" s="48" t="s">
        <v>102</v>
      </c>
      <c r="F37" s="48"/>
      <c r="G37" s="48"/>
      <c r="H37" s="49">
        <v>0</v>
      </c>
    </row>
    <row r="38" spans="1:8" x14ac:dyDescent="0.25">
      <c r="A38" s="50"/>
      <c r="B38" s="50" t="s">
        <v>103</v>
      </c>
      <c r="C38" s="50" t="s">
        <v>64</v>
      </c>
      <c r="D38" s="51">
        <v>25</v>
      </c>
      <c r="E38" s="50" t="s">
        <v>104</v>
      </c>
      <c r="F38" s="50"/>
      <c r="G38" s="50"/>
      <c r="H38" s="51">
        <v>0</v>
      </c>
    </row>
    <row r="39" spans="1:8" x14ac:dyDescent="0.25">
      <c r="A39" s="48"/>
      <c r="B39" s="48" t="s">
        <v>105</v>
      </c>
      <c r="C39" s="48" t="s">
        <v>106</v>
      </c>
      <c r="D39" s="49">
        <v>30</v>
      </c>
      <c r="E39" s="48" t="s">
        <v>107</v>
      </c>
      <c r="F39" s="48"/>
      <c r="G39" s="48"/>
      <c r="H39" s="1"/>
    </row>
    <row r="40" spans="1:8" x14ac:dyDescent="0.25">
      <c r="A40" s="52"/>
      <c r="B40" s="52"/>
      <c r="C40" s="52"/>
      <c r="D40" s="52"/>
      <c r="E40" s="52"/>
      <c r="F40" s="52"/>
      <c r="G40" s="52" t="s">
        <v>62</v>
      </c>
      <c r="H40" s="53">
        <f>SUM(H33:H39)</f>
        <v>0</v>
      </c>
    </row>
  </sheetData>
  <mergeCells count="2">
    <mergeCell ref="A1:K1"/>
    <mergeCell ref="A31:H3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0"/>
  <sheetViews>
    <sheetView tabSelected="1" zoomScaleNormal="100" workbookViewId="0">
      <pane ySplit="5" topLeftCell="A6" activePane="bottomLeft" state="frozen"/>
      <selection pane="bottomLeft" activeCell="N13" sqref="N13"/>
    </sheetView>
  </sheetViews>
  <sheetFormatPr baseColWidth="10" defaultColWidth="8.5703125" defaultRowHeight="15" x14ac:dyDescent="0.25"/>
  <cols>
    <col min="1" max="1" width="9.7109375" style="11" customWidth="1"/>
    <col min="2" max="2" width="42.42578125" customWidth="1"/>
    <col min="3" max="3" width="10" style="3" customWidth="1"/>
    <col min="4" max="6" width="10" customWidth="1"/>
    <col min="7" max="7" width="13" customWidth="1"/>
    <col min="8" max="8" width="11" customWidth="1"/>
    <col min="9" max="9" width="13" customWidth="1"/>
    <col min="10" max="10" width="16.28515625" customWidth="1"/>
    <col min="11" max="11" width="13" customWidth="1"/>
  </cols>
  <sheetData>
    <row r="1" spans="1:14" ht="19.5" customHeight="1" x14ac:dyDescent="0.25">
      <c r="A1" s="477" t="s">
        <v>15</v>
      </c>
      <c r="B1" s="477"/>
      <c r="C1" s="477"/>
      <c r="D1" s="477"/>
      <c r="E1" s="477"/>
      <c r="F1" s="477"/>
      <c r="G1" s="477"/>
      <c r="H1" s="477"/>
      <c r="I1" s="477"/>
      <c r="J1" s="477"/>
      <c r="K1" s="477"/>
    </row>
    <row r="2" spans="1:14" x14ac:dyDescent="0.25">
      <c r="N2" s="42">
        <f>G51</f>
        <v>0</v>
      </c>
    </row>
    <row r="3" spans="1:14" s="12" customFormat="1" ht="28.5" customHeight="1" x14ac:dyDescent="0.25">
      <c r="A3" s="409" t="s">
        <v>30</v>
      </c>
      <c r="B3" s="54">
        <v>700</v>
      </c>
      <c r="C3" s="407" t="s">
        <v>31</v>
      </c>
      <c r="D3" s="9">
        <v>0.2</v>
      </c>
      <c r="N3" s="58">
        <f>J51</f>
        <v>0</v>
      </c>
    </row>
    <row r="4" spans="1:14" ht="23.1" customHeight="1" x14ac:dyDescent="0.25">
      <c r="N4" s="42">
        <f>K51</f>
        <v>0</v>
      </c>
    </row>
    <row r="5" spans="1:14" ht="23.1" customHeight="1" x14ac:dyDescent="0.25">
      <c r="A5" s="392" t="s">
        <v>32</v>
      </c>
      <c r="B5" s="393" t="s">
        <v>33</v>
      </c>
      <c r="C5" s="393" t="s">
        <v>34</v>
      </c>
      <c r="D5" s="393" t="s">
        <v>35</v>
      </c>
      <c r="E5" s="393" t="s">
        <v>91</v>
      </c>
      <c r="F5" s="393" t="s">
        <v>324</v>
      </c>
      <c r="G5" s="393" t="s">
        <v>36</v>
      </c>
      <c r="H5" s="393" t="s">
        <v>37</v>
      </c>
      <c r="I5" s="394" t="s">
        <v>551</v>
      </c>
      <c r="J5" s="393" t="s">
        <v>38</v>
      </c>
      <c r="K5" s="393" t="s">
        <v>40</v>
      </c>
    </row>
    <row r="6" spans="1:14" x14ac:dyDescent="0.25">
      <c r="A6" s="10" t="s">
        <v>197</v>
      </c>
      <c r="B6" s="37" t="s">
        <v>117</v>
      </c>
      <c r="C6" s="116" t="s">
        <v>64</v>
      </c>
      <c r="D6" s="4">
        <v>0</v>
      </c>
      <c r="E6" s="38">
        <f>E62</f>
        <v>62</v>
      </c>
      <c r="F6" s="38">
        <f t="shared" ref="F6:F7" si="0">D6*E6</f>
        <v>0</v>
      </c>
      <c r="G6" s="44">
        <f t="shared" ref="G6:G7" si="1">D6*E6/60*$B$3</f>
        <v>0</v>
      </c>
      <c r="H6" s="38">
        <f>G62</f>
        <v>886.98100000000011</v>
      </c>
      <c r="I6" s="5">
        <f t="shared" ref="I6:I8" si="2">$D$3</f>
        <v>0.2</v>
      </c>
      <c r="J6" s="44">
        <f t="shared" ref="J6:J7" si="3">D6*H6*(1+$D$3)</f>
        <v>0</v>
      </c>
      <c r="K6" s="44">
        <f t="shared" ref="K6:K7" si="4">G6+J6</f>
        <v>0</v>
      </c>
    </row>
    <row r="7" spans="1:14" x14ac:dyDescent="0.25">
      <c r="A7" s="117" t="s">
        <v>199</v>
      </c>
      <c r="B7" s="118" t="s">
        <v>119</v>
      </c>
      <c r="C7" s="119" t="s">
        <v>64</v>
      </c>
      <c r="D7" s="155">
        <v>0</v>
      </c>
      <c r="E7" s="120">
        <f>E77</f>
        <v>74</v>
      </c>
      <c r="F7" s="120">
        <f t="shared" si="0"/>
        <v>0</v>
      </c>
      <c r="G7" s="121">
        <f t="shared" si="1"/>
        <v>0</v>
      </c>
      <c r="H7" s="120">
        <f>G77</f>
        <v>746.005</v>
      </c>
      <c r="I7" s="122">
        <f t="shared" si="2"/>
        <v>0.2</v>
      </c>
      <c r="J7" s="121">
        <f t="shared" si="3"/>
        <v>0</v>
      </c>
      <c r="K7" s="121">
        <f t="shared" si="4"/>
        <v>0</v>
      </c>
    </row>
    <row r="8" spans="1:14" ht="15" customHeight="1" x14ac:dyDescent="0.25">
      <c r="A8" s="127" t="s">
        <v>201</v>
      </c>
      <c r="B8" s="129" t="s">
        <v>414</v>
      </c>
      <c r="C8" s="119" t="s">
        <v>64</v>
      </c>
      <c r="D8" s="155">
        <v>0</v>
      </c>
      <c r="E8" s="120">
        <f>E95</f>
        <v>92</v>
      </c>
      <c r="F8" s="120">
        <f t="shared" ref="F8:F13" si="5">D8*E8</f>
        <v>0</v>
      </c>
      <c r="G8" s="121">
        <f t="shared" ref="G8:G13" si="6">D8*E8/60*$B$3</f>
        <v>0</v>
      </c>
      <c r="H8" s="120">
        <f>G95</f>
        <v>823.79700000000003</v>
      </c>
      <c r="I8" s="122">
        <f t="shared" si="2"/>
        <v>0.2</v>
      </c>
      <c r="J8" s="121">
        <f t="shared" ref="J8:J13" si="7">D8*H8*(1+$D$3)</f>
        <v>0</v>
      </c>
      <c r="K8" s="121">
        <f t="shared" ref="K8:K13" si="8">G8+J8</f>
        <v>0</v>
      </c>
    </row>
    <row r="9" spans="1:14" s="27" customFormat="1" ht="15" customHeight="1" x14ac:dyDescent="0.25">
      <c r="A9" s="127" t="s">
        <v>203</v>
      </c>
      <c r="B9" s="129" t="s">
        <v>415</v>
      </c>
      <c r="C9" s="123" t="s">
        <v>309</v>
      </c>
      <c r="D9" s="155">
        <v>0</v>
      </c>
      <c r="E9" s="120">
        <f>E113</f>
        <v>92</v>
      </c>
      <c r="F9" s="120">
        <f t="shared" si="5"/>
        <v>0</v>
      </c>
      <c r="G9" s="121">
        <f t="shared" si="6"/>
        <v>0</v>
      </c>
      <c r="H9" s="120">
        <f>G113</f>
        <v>787.21699999999998</v>
      </c>
      <c r="I9" s="122">
        <f t="shared" ref="I9:I50" si="9">$D$3</f>
        <v>0.2</v>
      </c>
      <c r="J9" s="121">
        <f t="shared" si="7"/>
        <v>0</v>
      </c>
      <c r="K9" s="121">
        <f t="shared" si="8"/>
        <v>0</v>
      </c>
    </row>
    <row r="10" spans="1:14" x14ac:dyDescent="0.25">
      <c r="A10" s="117" t="s">
        <v>205</v>
      </c>
      <c r="B10" s="118" t="s">
        <v>111</v>
      </c>
      <c r="C10" s="119" t="s">
        <v>64</v>
      </c>
      <c r="D10" s="155">
        <v>0</v>
      </c>
      <c r="E10" s="120">
        <f>E122</f>
        <v>44</v>
      </c>
      <c r="F10" s="120">
        <f>D10*E10</f>
        <v>0</v>
      </c>
      <c r="G10" s="121">
        <f>D10*E10/60*$B$3</f>
        <v>0</v>
      </c>
      <c r="H10" s="120">
        <f>G122</f>
        <v>210.07100000000003</v>
      </c>
      <c r="I10" s="122">
        <f t="shared" si="9"/>
        <v>0.2</v>
      </c>
      <c r="J10" s="121">
        <f>D10*H10*(1+$D$3)</f>
        <v>0</v>
      </c>
      <c r="K10" s="121">
        <f>G10+J10</f>
        <v>0</v>
      </c>
    </row>
    <row r="11" spans="1:14" ht="15" customHeight="1" x14ac:dyDescent="0.25">
      <c r="A11" s="117" t="s">
        <v>207</v>
      </c>
      <c r="B11" s="118" t="s">
        <v>109</v>
      </c>
      <c r="C11" s="119" t="s">
        <v>64</v>
      </c>
      <c r="D11" s="155">
        <v>0</v>
      </c>
      <c r="E11" s="120">
        <f>E131</f>
        <v>44</v>
      </c>
      <c r="F11" s="120">
        <f>D11*E11</f>
        <v>0</v>
      </c>
      <c r="G11" s="121">
        <f>D11*E11/60*$B$3</f>
        <v>0</v>
      </c>
      <c r="H11" s="120">
        <f>G131</f>
        <v>239.68900000000002</v>
      </c>
      <c r="I11" s="122">
        <f t="shared" si="9"/>
        <v>0.2</v>
      </c>
      <c r="J11" s="121">
        <f>D11*H11*(1+$D$3)</f>
        <v>0</v>
      </c>
      <c r="K11" s="121">
        <f>G11+J11</f>
        <v>0</v>
      </c>
    </row>
    <row r="12" spans="1:14" x14ac:dyDescent="0.25">
      <c r="A12" s="117" t="s">
        <v>208</v>
      </c>
      <c r="B12" s="118" t="s">
        <v>113</v>
      </c>
      <c r="C12" s="119" t="s">
        <v>64</v>
      </c>
      <c r="D12" s="155">
        <v>0</v>
      </c>
      <c r="E12" s="120">
        <f>E155</f>
        <v>111</v>
      </c>
      <c r="F12" s="120">
        <f>D12*E12</f>
        <v>0</v>
      </c>
      <c r="G12" s="121">
        <f>D12*E12/60*$B$3</f>
        <v>0</v>
      </c>
      <c r="H12" s="120">
        <f>G155</f>
        <v>582.6110000000001</v>
      </c>
      <c r="I12" s="122">
        <f t="shared" si="9"/>
        <v>0.2</v>
      </c>
      <c r="J12" s="121">
        <f>D12*H12*(1+$D$3)</f>
        <v>0</v>
      </c>
      <c r="K12" s="121">
        <f>G12+J12</f>
        <v>0</v>
      </c>
    </row>
    <row r="13" spans="1:14" s="27" customFormat="1" ht="15" customHeight="1" x14ac:dyDescent="0.25">
      <c r="A13" s="128" t="s">
        <v>209</v>
      </c>
      <c r="B13" s="129" t="s">
        <v>616</v>
      </c>
      <c r="C13" s="123" t="s">
        <v>309</v>
      </c>
      <c r="D13" s="4">
        <v>0</v>
      </c>
      <c r="E13" s="38">
        <f>E163</f>
        <v>40</v>
      </c>
      <c r="F13" s="38">
        <f t="shared" si="5"/>
        <v>0</v>
      </c>
      <c r="G13" s="44">
        <f t="shared" si="6"/>
        <v>0</v>
      </c>
      <c r="H13" s="38">
        <f>G163</f>
        <v>216.58860000000001</v>
      </c>
      <c r="I13" s="5">
        <f t="shared" si="9"/>
        <v>0.2</v>
      </c>
      <c r="J13" s="44">
        <f t="shared" si="7"/>
        <v>0</v>
      </c>
      <c r="K13" s="44">
        <f t="shared" si="8"/>
        <v>0</v>
      </c>
    </row>
    <row r="14" spans="1:14" x14ac:dyDescent="0.25">
      <c r="A14" s="127" t="s">
        <v>210</v>
      </c>
      <c r="B14" s="129" t="s">
        <v>428</v>
      </c>
      <c r="C14" s="123" t="s">
        <v>309</v>
      </c>
      <c r="D14" s="4">
        <v>0</v>
      </c>
      <c r="E14" s="38">
        <f>E173</f>
        <v>64</v>
      </c>
      <c r="F14" s="38">
        <f t="shared" ref="F14:F18" si="10">D14*E14</f>
        <v>0</v>
      </c>
      <c r="G14" s="44">
        <f t="shared" ref="G14:G18" si="11">D14*E14/60*$B$3</f>
        <v>0</v>
      </c>
      <c r="H14" s="38">
        <f>G173</f>
        <v>516.702</v>
      </c>
      <c r="I14" s="5">
        <f t="shared" si="9"/>
        <v>0.2</v>
      </c>
      <c r="J14" s="44">
        <f t="shared" ref="J14:J18" si="12">D14*H14*(1+$D$3)</f>
        <v>0</v>
      </c>
      <c r="K14" s="44">
        <f t="shared" ref="K14:K18" si="13">G14+J14</f>
        <v>0</v>
      </c>
    </row>
    <row r="15" spans="1:14" x14ac:dyDescent="0.25">
      <c r="A15" s="127" t="s">
        <v>211</v>
      </c>
      <c r="B15" s="129" t="s">
        <v>437</v>
      </c>
      <c r="C15" s="123" t="s">
        <v>309</v>
      </c>
      <c r="D15" s="4">
        <v>0</v>
      </c>
      <c r="E15" s="38">
        <f>E178</f>
        <v>23</v>
      </c>
      <c r="F15" s="38">
        <f t="shared" ref="F15:F17" si="14">D15*E15</f>
        <v>0</v>
      </c>
      <c r="G15" s="44">
        <f t="shared" ref="G15:G17" si="15">D15*E15/60*$B$3</f>
        <v>0</v>
      </c>
      <c r="H15" s="38">
        <f>G178</f>
        <v>179.93</v>
      </c>
      <c r="I15" s="5">
        <f t="shared" si="9"/>
        <v>0.2</v>
      </c>
      <c r="J15" s="44">
        <f t="shared" ref="J15:J17" si="16">D15*H15*(1+$D$3)</f>
        <v>0</v>
      </c>
      <c r="K15" s="44">
        <f t="shared" ref="K15:K17" si="17">G15+J15</f>
        <v>0</v>
      </c>
    </row>
    <row r="16" spans="1:14" x14ac:dyDescent="0.25">
      <c r="A16" s="127" t="s">
        <v>212</v>
      </c>
      <c r="B16" s="129" t="s">
        <v>452</v>
      </c>
      <c r="C16" s="123" t="s">
        <v>309</v>
      </c>
      <c r="D16" s="4">
        <v>0</v>
      </c>
      <c r="E16" s="38">
        <f>E193</f>
        <v>129</v>
      </c>
      <c r="F16" s="38">
        <f t="shared" si="14"/>
        <v>0</v>
      </c>
      <c r="G16" s="44">
        <f t="shared" si="15"/>
        <v>0</v>
      </c>
      <c r="H16" s="38">
        <f>G193</f>
        <v>2393.0451000000003</v>
      </c>
      <c r="I16" s="5">
        <f t="shared" si="9"/>
        <v>0.2</v>
      </c>
      <c r="J16" s="44">
        <f t="shared" si="16"/>
        <v>0</v>
      </c>
      <c r="K16" s="44">
        <f t="shared" si="17"/>
        <v>0</v>
      </c>
    </row>
    <row r="17" spans="1:11" x14ac:dyDescent="0.25">
      <c r="A17" s="127" t="s">
        <v>573</v>
      </c>
      <c r="B17" s="129" t="s">
        <v>453</v>
      </c>
      <c r="C17" s="123" t="s">
        <v>309</v>
      </c>
      <c r="D17" s="4">
        <v>0</v>
      </c>
      <c r="E17" s="38">
        <f>E198</f>
        <v>45</v>
      </c>
      <c r="F17" s="38">
        <f t="shared" si="14"/>
        <v>0</v>
      </c>
      <c r="G17" s="44">
        <f t="shared" si="15"/>
        <v>0</v>
      </c>
      <c r="H17" s="38">
        <f>G198</f>
        <v>103.72500000000001</v>
      </c>
      <c r="I17" s="5">
        <f t="shared" si="9"/>
        <v>0.2</v>
      </c>
      <c r="J17" s="44">
        <f t="shared" si="16"/>
        <v>0</v>
      </c>
      <c r="K17" s="44">
        <f t="shared" si="17"/>
        <v>0</v>
      </c>
    </row>
    <row r="18" spans="1:11" x14ac:dyDescent="0.25">
      <c r="A18" s="127" t="s">
        <v>574</v>
      </c>
      <c r="B18" s="129" t="s">
        <v>457</v>
      </c>
      <c r="C18" s="123" t="s">
        <v>127</v>
      </c>
      <c r="D18" s="4">
        <v>0</v>
      </c>
      <c r="E18" s="38">
        <f>E207</f>
        <v>43</v>
      </c>
      <c r="F18" s="38">
        <f t="shared" si="10"/>
        <v>0</v>
      </c>
      <c r="G18" s="44">
        <f t="shared" si="11"/>
        <v>0</v>
      </c>
      <c r="H18" s="38">
        <f>G207</f>
        <v>216.4735</v>
      </c>
      <c r="I18" s="5">
        <f t="shared" si="9"/>
        <v>0.2</v>
      </c>
      <c r="J18" s="44">
        <f t="shared" si="12"/>
        <v>0</v>
      </c>
      <c r="K18" s="44">
        <f t="shared" si="13"/>
        <v>0</v>
      </c>
    </row>
    <row r="19" spans="1:11" x14ac:dyDescent="0.25">
      <c r="A19" s="127" t="s">
        <v>575</v>
      </c>
      <c r="B19" s="129" t="s">
        <v>465</v>
      </c>
      <c r="C19" s="123" t="s">
        <v>127</v>
      </c>
      <c r="D19" s="4">
        <v>0</v>
      </c>
      <c r="E19" s="38">
        <f>E212</f>
        <v>8</v>
      </c>
      <c r="F19" s="38">
        <f>D19*E19</f>
        <v>0</v>
      </c>
      <c r="G19" s="44">
        <f>D19*E19/60*$B$3</f>
        <v>0</v>
      </c>
      <c r="H19" s="38">
        <f>G212</f>
        <v>30.580000000000002</v>
      </c>
      <c r="I19" s="5">
        <f>$D$3</f>
        <v>0.2</v>
      </c>
      <c r="J19" s="44">
        <f>D19*H19*(1+$D$3)</f>
        <v>0</v>
      </c>
      <c r="K19" s="44">
        <f>G19+J19</f>
        <v>0</v>
      </c>
    </row>
    <row r="20" spans="1:11" x14ac:dyDescent="0.25">
      <c r="A20" s="127" t="s">
        <v>576</v>
      </c>
      <c r="B20" s="129" t="s">
        <v>468</v>
      </c>
      <c r="C20" s="123" t="s">
        <v>74</v>
      </c>
      <c r="D20" s="4">
        <v>0</v>
      </c>
      <c r="E20" s="38">
        <f>E217</f>
        <v>12</v>
      </c>
      <c r="F20" s="38">
        <f t="shared" ref="F20:F23" si="18">D20*E20</f>
        <v>0</v>
      </c>
      <c r="G20" s="44">
        <f t="shared" ref="G20:G23" si="19">D20*E20/60*$B$3</f>
        <v>0</v>
      </c>
      <c r="H20" s="38">
        <f>G217</f>
        <v>232</v>
      </c>
      <c r="I20" s="5">
        <f t="shared" ref="I20:I47" si="20">$D$3</f>
        <v>0.2</v>
      </c>
      <c r="J20" s="44">
        <f t="shared" ref="J20:J23" si="21">D20*H20*(1+$D$3)</f>
        <v>0</v>
      </c>
      <c r="K20" s="44">
        <f t="shared" ref="K20:K23" si="22">G20+J20</f>
        <v>0</v>
      </c>
    </row>
    <row r="21" spans="1:11" x14ac:dyDescent="0.25">
      <c r="A21" s="127" t="s">
        <v>577</v>
      </c>
      <c r="B21" s="129" t="s">
        <v>472</v>
      </c>
      <c r="C21" s="123" t="s">
        <v>127</v>
      </c>
      <c r="D21" s="4">
        <v>0</v>
      </c>
      <c r="E21" s="38">
        <f>E222</f>
        <v>12</v>
      </c>
      <c r="F21" s="38">
        <f t="shared" si="18"/>
        <v>0</v>
      </c>
      <c r="G21" s="44">
        <f t="shared" si="19"/>
        <v>0</v>
      </c>
      <c r="H21" s="38">
        <f>G222</f>
        <v>275</v>
      </c>
      <c r="I21" s="5">
        <f t="shared" si="20"/>
        <v>0.2</v>
      </c>
      <c r="J21" s="44">
        <f t="shared" si="21"/>
        <v>0</v>
      </c>
      <c r="K21" s="44">
        <f t="shared" si="22"/>
        <v>0</v>
      </c>
    </row>
    <row r="22" spans="1:11" x14ac:dyDescent="0.25">
      <c r="A22" s="127" t="s">
        <v>578</v>
      </c>
      <c r="B22" s="129" t="s">
        <v>476</v>
      </c>
      <c r="C22" s="123" t="s">
        <v>309</v>
      </c>
      <c r="D22" s="4">
        <v>0</v>
      </c>
      <c r="E22" s="38">
        <f>E228</f>
        <v>43</v>
      </c>
      <c r="F22" s="38">
        <f t="shared" si="18"/>
        <v>0</v>
      </c>
      <c r="G22" s="44">
        <f t="shared" si="19"/>
        <v>0</v>
      </c>
      <c r="H22" s="38">
        <f>G228</f>
        <v>417.6</v>
      </c>
      <c r="I22" s="5">
        <f t="shared" si="20"/>
        <v>0.2</v>
      </c>
      <c r="J22" s="44">
        <f t="shared" si="21"/>
        <v>0</v>
      </c>
      <c r="K22" s="44">
        <f t="shared" si="22"/>
        <v>0</v>
      </c>
    </row>
    <row r="23" spans="1:11" x14ac:dyDescent="0.25">
      <c r="A23" s="127" t="s">
        <v>579</v>
      </c>
      <c r="B23" s="129" t="s">
        <v>481</v>
      </c>
      <c r="C23" s="123" t="s">
        <v>127</v>
      </c>
      <c r="D23" s="4">
        <v>0</v>
      </c>
      <c r="E23" s="38">
        <f>E233</f>
        <v>9</v>
      </c>
      <c r="F23" s="38">
        <f t="shared" si="18"/>
        <v>0</v>
      </c>
      <c r="G23" s="44">
        <f t="shared" si="19"/>
        <v>0</v>
      </c>
      <c r="H23" s="38">
        <f>G233</f>
        <v>261.25</v>
      </c>
      <c r="I23" s="5">
        <f t="shared" si="20"/>
        <v>0.2</v>
      </c>
      <c r="J23" s="44">
        <f t="shared" si="21"/>
        <v>0</v>
      </c>
      <c r="K23" s="44">
        <f t="shared" si="22"/>
        <v>0</v>
      </c>
    </row>
    <row r="24" spans="1:11" x14ac:dyDescent="0.25">
      <c r="A24" s="127" t="s">
        <v>580</v>
      </c>
      <c r="B24" s="129" t="s">
        <v>485</v>
      </c>
      <c r="C24" s="123" t="s">
        <v>309</v>
      </c>
      <c r="D24" s="4">
        <v>0</v>
      </c>
      <c r="E24" s="38">
        <f>E241</f>
        <v>52</v>
      </c>
      <c r="F24" s="38">
        <f t="shared" ref="F24:F47" si="23">D24*E24</f>
        <v>0</v>
      </c>
      <c r="G24" s="44">
        <f t="shared" ref="G24:G47" si="24">D24*E24/60*$B$3</f>
        <v>0</v>
      </c>
      <c r="H24" s="38">
        <f>G241</f>
        <v>329.29399999999998</v>
      </c>
      <c r="I24" s="5">
        <f t="shared" si="20"/>
        <v>0.2</v>
      </c>
      <c r="J24" s="44">
        <f t="shared" ref="J24:J47" si="25">D24*H24*(1+$D$3)</f>
        <v>0</v>
      </c>
      <c r="K24" s="44">
        <f t="shared" ref="K24:K47" si="26">G24+J24</f>
        <v>0</v>
      </c>
    </row>
    <row r="25" spans="1:11" x14ac:dyDescent="0.25">
      <c r="A25" s="127" t="s">
        <v>581</v>
      </c>
      <c r="B25" s="129" t="s">
        <v>491</v>
      </c>
      <c r="C25" s="123" t="s">
        <v>127</v>
      </c>
      <c r="D25" s="4">
        <v>0</v>
      </c>
      <c r="E25" s="38">
        <f>E251</f>
        <v>43</v>
      </c>
      <c r="F25" s="38">
        <f t="shared" si="23"/>
        <v>0</v>
      </c>
      <c r="G25" s="44">
        <f t="shared" si="24"/>
        <v>0</v>
      </c>
      <c r="H25" s="38">
        <f>G251</f>
        <v>312.90800000000002</v>
      </c>
      <c r="I25" s="5">
        <f t="shared" si="20"/>
        <v>0.2</v>
      </c>
      <c r="J25" s="44">
        <f t="shared" si="25"/>
        <v>0</v>
      </c>
      <c r="K25" s="44">
        <f t="shared" si="26"/>
        <v>0</v>
      </c>
    </row>
    <row r="26" spans="1:11" x14ac:dyDescent="0.25">
      <c r="A26" s="127" t="s">
        <v>582</v>
      </c>
      <c r="B26" s="129" t="s">
        <v>507</v>
      </c>
      <c r="C26" s="123" t="s">
        <v>127</v>
      </c>
      <c r="D26" s="4">
        <v>0</v>
      </c>
      <c r="E26" s="38">
        <f>E259</f>
        <v>36</v>
      </c>
      <c r="F26" s="38">
        <f t="shared" si="23"/>
        <v>0</v>
      </c>
      <c r="G26" s="44">
        <f t="shared" si="24"/>
        <v>0</v>
      </c>
      <c r="H26" s="38">
        <f>G259</f>
        <v>304.13720000000001</v>
      </c>
      <c r="I26" s="5">
        <f t="shared" si="20"/>
        <v>0.2</v>
      </c>
      <c r="J26" s="44">
        <f t="shared" si="25"/>
        <v>0</v>
      </c>
      <c r="K26" s="44">
        <f t="shared" si="26"/>
        <v>0</v>
      </c>
    </row>
    <row r="27" spans="1:11" x14ac:dyDescent="0.25">
      <c r="A27" s="127" t="s">
        <v>583</v>
      </c>
      <c r="B27" s="37" t="s">
        <v>129</v>
      </c>
      <c r="C27" s="123" t="s">
        <v>309</v>
      </c>
      <c r="D27" s="4">
        <v>0</v>
      </c>
      <c r="E27" s="38">
        <f>E265</f>
        <v>57</v>
      </c>
      <c r="F27" s="38">
        <f t="shared" si="23"/>
        <v>0</v>
      </c>
      <c r="G27" s="44">
        <f t="shared" si="24"/>
        <v>0</v>
      </c>
      <c r="H27" s="38">
        <f>G265</f>
        <v>409.53000000000003</v>
      </c>
      <c r="I27" s="5">
        <f t="shared" si="20"/>
        <v>0.2</v>
      </c>
      <c r="J27" s="44">
        <f t="shared" si="25"/>
        <v>0</v>
      </c>
      <c r="K27" s="44">
        <f t="shared" si="26"/>
        <v>0</v>
      </c>
    </row>
    <row r="28" spans="1:11" x14ac:dyDescent="0.25">
      <c r="A28" s="127" t="s">
        <v>584</v>
      </c>
      <c r="B28" s="129" t="s">
        <v>516</v>
      </c>
      <c r="C28" s="123" t="s">
        <v>127</v>
      </c>
      <c r="D28" s="4">
        <v>0</v>
      </c>
      <c r="E28" s="38">
        <f>E274</f>
        <v>59</v>
      </c>
      <c r="F28" s="38">
        <f t="shared" si="23"/>
        <v>0</v>
      </c>
      <c r="G28" s="44">
        <f t="shared" si="24"/>
        <v>0</v>
      </c>
      <c r="H28" s="38">
        <f>G274</f>
        <v>364.46999999999997</v>
      </c>
      <c r="I28" s="5">
        <f t="shared" si="20"/>
        <v>0.2</v>
      </c>
      <c r="J28" s="44">
        <f t="shared" si="25"/>
        <v>0</v>
      </c>
      <c r="K28" s="44">
        <f t="shared" si="26"/>
        <v>0</v>
      </c>
    </row>
    <row r="29" spans="1:11" x14ac:dyDescent="0.25">
      <c r="A29" s="127" t="s">
        <v>585</v>
      </c>
      <c r="B29" s="129" t="s">
        <v>519</v>
      </c>
      <c r="C29" s="123" t="s">
        <v>309</v>
      </c>
      <c r="D29" s="4">
        <v>0</v>
      </c>
      <c r="E29" s="38">
        <f>E279</f>
        <v>15</v>
      </c>
      <c r="F29" s="38">
        <f t="shared" si="23"/>
        <v>0</v>
      </c>
      <c r="G29" s="44">
        <f t="shared" si="24"/>
        <v>0</v>
      </c>
      <c r="H29" s="38">
        <f>G279</f>
        <v>222.60000000000002</v>
      </c>
      <c r="I29" s="5">
        <f t="shared" si="20"/>
        <v>0.2</v>
      </c>
      <c r="J29" s="44">
        <f t="shared" si="25"/>
        <v>0</v>
      </c>
      <c r="K29" s="44">
        <f t="shared" si="26"/>
        <v>0</v>
      </c>
    </row>
    <row r="30" spans="1:11" x14ac:dyDescent="0.25">
      <c r="A30" s="127" t="s">
        <v>586</v>
      </c>
      <c r="B30" s="129" t="s">
        <v>523</v>
      </c>
      <c r="C30" s="123" t="s">
        <v>309</v>
      </c>
      <c r="D30" s="4">
        <v>0</v>
      </c>
      <c r="E30" s="38">
        <f>E286</f>
        <v>30</v>
      </c>
      <c r="F30" s="38">
        <f t="shared" ref="F30:F46" si="27">D30*E30</f>
        <v>0</v>
      </c>
      <c r="G30" s="44">
        <f t="shared" ref="G30:G46" si="28">D30*E30/60*$B$3</f>
        <v>0</v>
      </c>
      <c r="H30" s="38">
        <f>G286</f>
        <v>154.61099999999999</v>
      </c>
      <c r="I30" s="5">
        <f t="shared" si="20"/>
        <v>0.2</v>
      </c>
      <c r="J30" s="44">
        <f t="shared" ref="J30:J46" si="29">D30*H30*(1+$D$3)</f>
        <v>0</v>
      </c>
      <c r="K30" s="44">
        <f t="shared" ref="K30:K46" si="30">G30+J30</f>
        <v>0</v>
      </c>
    </row>
    <row r="31" spans="1:11" x14ac:dyDescent="0.25">
      <c r="A31" s="127" t="s">
        <v>587</v>
      </c>
      <c r="B31" s="129" t="s">
        <v>528</v>
      </c>
      <c r="C31" s="123" t="s">
        <v>74</v>
      </c>
      <c r="D31" s="4">
        <v>0</v>
      </c>
      <c r="E31" s="38">
        <f>E297</f>
        <v>166</v>
      </c>
      <c r="F31" s="38">
        <f t="shared" si="27"/>
        <v>0</v>
      </c>
      <c r="G31" s="44">
        <f t="shared" si="28"/>
        <v>0</v>
      </c>
      <c r="H31" s="38">
        <f>G297</f>
        <v>8063.7830000000004</v>
      </c>
      <c r="I31" s="5">
        <f t="shared" si="20"/>
        <v>0.2</v>
      </c>
      <c r="J31" s="44">
        <f t="shared" si="29"/>
        <v>0</v>
      </c>
      <c r="K31" s="44">
        <f t="shared" si="30"/>
        <v>0</v>
      </c>
    </row>
    <row r="32" spans="1:11" x14ac:dyDescent="0.25">
      <c r="A32" s="127" t="s">
        <v>588</v>
      </c>
      <c r="B32" s="129" t="s">
        <v>530</v>
      </c>
      <c r="C32" s="123" t="s">
        <v>74</v>
      </c>
      <c r="D32" s="4">
        <v>0</v>
      </c>
      <c r="E32" s="38">
        <f>E309</f>
        <v>247</v>
      </c>
      <c r="F32" s="38">
        <f t="shared" si="27"/>
        <v>0</v>
      </c>
      <c r="G32" s="44">
        <f t="shared" si="28"/>
        <v>0</v>
      </c>
      <c r="H32" s="38">
        <f>G309</f>
        <v>7771.5110000000013</v>
      </c>
      <c r="I32" s="5">
        <f t="shared" si="20"/>
        <v>0.2</v>
      </c>
      <c r="J32" s="44">
        <f t="shared" si="29"/>
        <v>0</v>
      </c>
      <c r="K32" s="44">
        <f t="shared" si="30"/>
        <v>0</v>
      </c>
    </row>
    <row r="33" spans="1:11" x14ac:dyDescent="0.25">
      <c r="A33" s="127" t="s">
        <v>589</v>
      </c>
      <c r="B33" s="129" t="s">
        <v>531</v>
      </c>
      <c r="C33" s="123" t="s">
        <v>74</v>
      </c>
      <c r="D33" s="4">
        <v>0</v>
      </c>
      <c r="E33" s="38">
        <f>E318</f>
        <v>97</v>
      </c>
      <c r="F33" s="38">
        <f t="shared" si="27"/>
        <v>0</v>
      </c>
      <c r="G33" s="44">
        <f t="shared" si="28"/>
        <v>0</v>
      </c>
      <c r="H33" s="38">
        <f>G318</f>
        <v>2354.08</v>
      </c>
      <c r="I33" s="5">
        <f t="shared" si="20"/>
        <v>0.2</v>
      </c>
      <c r="J33" s="44">
        <f t="shared" si="29"/>
        <v>0</v>
      </c>
      <c r="K33" s="44">
        <f t="shared" si="30"/>
        <v>0</v>
      </c>
    </row>
    <row r="34" spans="1:11" x14ac:dyDescent="0.25">
      <c r="A34" s="127" t="s">
        <v>590</v>
      </c>
      <c r="B34" s="129" t="s">
        <v>534</v>
      </c>
      <c r="C34" s="123" t="s">
        <v>309</v>
      </c>
      <c r="D34" s="4">
        <v>0</v>
      </c>
      <c r="E34" s="38">
        <f>E324</f>
        <v>26</v>
      </c>
      <c r="F34" s="38">
        <f t="shared" si="27"/>
        <v>0</v>
      </c>
      <c r="G34" s="44">
        <f t="shared" si="28"/>
        <v>0</v>
      </c>
      <c r="H34" s="38">
        <f>G324</f>
        <v>469.07399999999996</v>
      </c>
      <c r="I34" s="5">
        <f t="shared" si="20"/>
        <v>0.2</v>
      </c>
      <c r="J34" s="44">
        <f t="shared" si="29"/>
        <v>0</v>
      </c>
      <c r="K34" s="44">
        <f t="shared" si="30"/>
        <v>0</v>
      </c>
    </row>
    <row r="35" spans="1:11" x14ac:dyDescent="0.25">
      <c r="A35" s="127" t="s">
        <v>591</v>
      </c>
      <c r="B35" s="129" t="s">
        <v>128</v>
      </c>
      <c r="C35" s="123" t="s">
        <v>127</v>
      </c>
      <c r="D35" s="4">
        <v>0</v>
      </c>
      <c r="E35" s="38">
        <f>E328</f>
        <v>10</v>
      </c>
      <c r="F35" s="38">
        <f t="shared" si="27"/>
        <v>0</v>
      </c>
      <c r="G35" s="44">
        <f t="shared" si="28"/>
        <v>0</v>
      </c>
      <c r="H35" s="38">
        <f>G328</f>
        <v>46.094999999999999</v>
      </c>
      <c r="I35" s="5">
        <f t="shared" si="20"/>
        <v>0.2</v>
      </c>
      <c r="J35" s="44">
        <f t="shared" si="29"/>
        <v>0</v>
      </c>
      <c r="K35" s="44">
        <f t="shared" si="30"/>
        <v>0</v>
      </c>
    </row>
    <row r="36" spans="1:11" x14ac:dyDescent="0.25">
      <c r="A36" s="127" t="s">
        <v>592</v>
      </c>
      <c r="B36" s="129" t="s">
        <v>126</v>
      </c>
      <c r="C36" s="123" t="s">
        <v>127</v>
      </c>
      <c r="D36" s="4">
        <v>0</v>
      </c>
      <c r="E36" s="38">
        <f>E332</f>
        <v>8</v>
      </c>
      <c r="F36" s="38">
        <f t="shared" si="27"/>
        <v>0</v>
      </c>
      <c r="G36" s="44">
        <f t="shared" si="28"/>
        <v>0</v>
      </c>
      <c r="H36" s="38">
        <f>G332</f>
        <v>42.997500000000002</v>
      </c>
      <c r="I36" s="5">
        <f t="shared" si="20"/>
        <v>0.2</v>
      </c>
      <c r="J36" s="44">
        <f t="shared" si="29"/>
        <v>0</v>
      </c>
      <c r="K36" s="44">
        <f t="shared" si="30"/>
        <v>0</v>
      </c>
    </row>
    <row r="37" spans="1:11" x14ac:dyDescent="0.25">
      <c r="A37" s="127" t="s">
        <v>593</v>
      </c>
      <c r="B37" s="129" t="s">
        <v>130</v>
      </c>
      <c r="C37" s="123" t="s">
        <v>50</v>
      </c>
      <c r="D37" s="4">
        <v>0</v>
      </c>
      <c r="E37" s="359">
        <v>0</v>
      </c>
      <c r="F37" s="38">
        <f t="shared" si="27"/>
        <v>0</v>
      </c>
      <c r="G37" s="44">
        <f t="shared" si="28"/>
        <v>0</v>
      </c>
      <c r="H37" s="359">
        <v>0</v>
      </c>
      <c r="I37" s="5">
        <f t="shared" si="20"/>
        <v>0.2</v>
      </c>
      <c r="J37" s="44">
        <f t="shared" si="29"/>
        <v>0</v>
      </c>
      <c r="K37" s="44">
        <f t="shared" si="30"/>
        <v>0</v>
      </c>
    </row>
    <row r="38" spans="1:11" x14ac:dyDescent="0.25">
      <c r="A38" s="127" t="s">
        <v>594</v>
      </c>
      <c r="B38" s="129" t="s">
        <v>132</v>
      </c>
      <c r="C38" s="123" t="s">
        <v>50</v>
      </c>
      <c r="D38" s="4">
        <v>0</v>
      </c>
      <c r="E38" s="359">
        <v>0</v>
      </c>
      <c r="F38" s="38">
        <f t="shared" si="27"/>
        <v>0</v>
      </c>
      <c r="G38" s="44">
        <f t="shared" si="28"/>
        <v>0</v>
      </c>
      <c r="H38" s="359">
        <v>0</v>
      </c>
      <c r="I38" s="5">
        <f t="shared" si="20"/>
        <v>0.2</v>
      </c>
      <c r="J38" s="44">
        <f t="shared" si="29"/>
        <v>0</v>
      </c>
      <c r="K38" s="44">
        <f t="shared" si="30"/>
        <v>0</v>
      </c>
    </row>
    <row r="39" spans="1:11" x14ac:dyDescent="0.25">
      <c r="A39" s="127" t="s">
        <v>595</v>
      </c>
      <c r="B39" s="129" t="s">
        <v>131</v>
      </c>
      <c r="C39" s="123" t="s">
        <v>74</v>
      </c>
      <c r="D39" s="4">
        <v>0</v>
      </c>
      <c r="E39" s="38">
        <v>90</v>
      </c>
      <c r="F39" s="38">
        <f t="shared" si="27"/>
        <v>0</v>
      </c>
      <c r="G39" s="44">
        <f t="shared" si="28"/>
        <v>0</v>
      </c>
      <c r="H39" s="38">
        <v>1326</v>
      </c>
      <c r="I39" s="5">
        <f t="shared" si="20"/>
        <v>0.2</v>
      </c>
      <c r="J39" s="44">
        <f t="shared" si="29"/>
        <v>0</v>
      </c>
      <c r="K39" s="44">
        <f t="shared" si="30"/>
        <v>0</v>
      </c>
    </row>
    <row r="40" spans="1:11" x14ac:dyDescent="0.25">
      <c r="A40" s="127" t="s">
        <v>596</v>
      </c>
      <c r="B40" s="361" t="s">
        <v>539</v>
      </c>
      <c r="C40" s="123" t="s">
        <v>50</v>
      </c>
      <c r="D40" s="4">
        <v>0</v>
      </c>
      <c r="E40" s="359">
        <v>0</v>
      </c>
      <c r="F40" s="38">
        <f t="shared" si="27"/>
        <v>0</v>
      </c>
      <c r="G40" s="44">
        <f t="shared" si="28"/>
        <v>0</v>
      </c>
      <c r="H40" s="120">
        <v>0</v>
      </c>
      <c r="I40" s="5">
        <f t="shared" si="20"/>
        <v>0.2</v>
      </c>
      <c r="J40" s="44">
        <f t="shared" si="29"/>
        <v>0</v>
      </c>
      <c r="K40" s="44">
        <f t="shared" si="30"/>
        <v>0</v>
      </c>
    </row>
    <row r="41" spans="1:11" x14ac:dyDescent="0.25">
      <c r="A41" s="127"/>
      <c r="B41" s="129"/>
      <c r="C41" s="123"/>
      <c r="D41" s="4">
        <v>0</v>
      </c>
      <c r="E41" s="359">
        <v>0</v>
      </c>
      <c r="F41" s="38">
        <f t="shared" ref="F41:F45" si="31">D41*E41</f>
        <v>0</v>
      </c>
      <c r="G41" s="44">
        <f t="shared" ref="G41:G45" si="32">D41*E41/60*$B$3</f>
        <v>0</v>
      </c>
      <c r="H41" s="359">
        <v>0</v>
      </c>
      <c r="I41" s="5">
        <f t="shared" si="20"/>
        <v>0.2</v>
      </c>
      <c r="J41" s="44">
        <f t="shared" ref="J41:J45" si="33">D41*H41*(1+$D$3)</f>
        <v>0</v>
      </c>
      <c r="K41" s="44">
        <f t="shared" ref="K41:K45" si="34">G41+J41</f>
        <v>0</v>
      </c>
    </row>
    <row r="42" spans="1:11" x14ac:dyDescent="0.25">
      <c r="A42" s="127"/>
      <c r="B42" s="129"/>
      <c r="C42" s="123"/>
      <c r="D42" s="4">
        <v>0</v>
      </c>
      <c r="E42" s="359">
        <v>0</v>
      </c>
      <c r="F42" s="38">
        <f t="shared" si="31"/>
        <v>0</v>
      </c>
      <c r="G42" s="44">
        <f t="shared" si="32"/>
        <v>0</v>
      </c>
      <c r="H42" s="359">
        <v>0</v>
      </c>
      <c r="I42" s="5">
        <f t="shared" si="20"/>
        <v>0.2</v>
      </c>
      <c r="J42" s="44">
        <f t="shared" si="33"/>
        <v>0</v>
      </c>
      <c r="K42" s="44">
        <f t="shared" si="34"/>
        <v>0</v>
      </c>
    </row>
    <row r="43" spans="1:11" x14ac:dyDescent="0.25">
      <c r="A43" s="127"/>
      <c r="B43" s="129"/>
      <c r="C43" s="123"/>
      <c r="D43" s="4">
        <v>0</v>
      </c>
      <c r="E43" s="359">
        <v>0</v>
      </c>
      <c r="F43" s="38">
        <f t="shared" si="31"/>
        <v>0</v>
      </c>
      <c r="G43" s="44">
        <f t="shared" si="32"/>
        <v>0</v>
      </c>
      <c r="H43" s="359">
        <v>0</v>
      </c>
      <c r="I43" s="5">
        <f t="shared" si="20"/>
        <v>0.2</v>
      </c>
      <c r="J43" s="44">
        <f t="shared" si="33"/>
        <v>0</v>
      </c>
      <c r="K43" s="44">
        <f t="shared" si="34"/>
        <v>0</v>
      </c>
    </row>
    <row r="44" spans="1:11" x14ac:dyDescent="0.25">
      <c r="A44" s="127"/>
      <c r="B44" s="129"/>
      <c r="C44" s="123"/>
      <c r="D44" s="4">
        <v>0</v>
      </c>
      <c r="E44" s="359">
        <v>0</v>
      </c>
      <c r="F44" s="38">
        <f t="shared" si="31"/>
        <v>0</v>
      </c>
      <c r="G44" s="44">
        <f t="shared" si="32"/>
        <v>0</v>
      </c>
      <c r="H44" s="359">
        <v>0</v>
      </c>
      <c r="I44" s="5">
        <f t="shared" si="20"/>
        <v>0.2</v>
      </c>
      <c r="J44" s="44">
        <f t="shared" si="33"/>
        <v>0</v>
      </c>
      <c r="K44" s="44">
        <f t="shared" si="34"/>
        <v>0</v>
      </c>
    </row>
    <row r="45" spans="1:11" x14ac:dyDescent="0.25">
      <c r="A45" s="127"/>
      <c r="B45" s="129"/>
      <c r="C45" s="123"/>
      <c r="D45" s="4">
        <v>0</v>
      </c>
      <c r="E45" s="359">
        <v>0</v>
      </c>
      <c r="F45" s="38">
        <f t="shared" si="31"/>
        <v>0</v>
      </c>
      <c r="G45" s="44">
        <f t="shared" si="32"/>
        <v>0</v>
      </c>
      <c r="H45" s="359">
        <v>0</v>
      </c>
      <c r="I45" s="5">
        <f t="shared" si="20"/>
        <v>0.2</v>
      </c>
      <c r="J45" s="44">
        <f t="shared" si="33"/>
        <v>0</v>
      </c>
      <c r="K45" s="44">
        <f t="shared" si="34"/>
        <v>0</v>
      </c>
    </row>
    <row r="46" spans="1:11" x14ac:dyDescent="0.25">
      <c r="A46" s="127"/>
      <c r="B46" s="129"/>
      <c r="C46" s="123"/>
      <c r="D46" s="4">
        <v>0</v>
      </c>
      <c r="E46" s="359">
        <v>0</v>
      </c>
      <c r="F46" s="38">
        <f t="shared" si="27"/>
        <v>0</v>
      </c>
      <c r="G46" s="44">
        <f t="shared" si="28"/>
        <v>0</v>
      </c>
      <c r="H46" s="359">
        <v>0</v>
      </c>
      <c r="I46" s="5">
        <f t="shared" si="20"/>
        <v>0.2</v>
      </c>
      <c r="J46" s="44">
        <f t="shared" si="29"/>
        <v>0</v>
      </c>
      <c r="K46" s="44">
        <f t="shared" si="30"/>
        <v>0</v>
      </c>
    </row>
    <row r="47" spans="1:11" x14ac:dyDescent="0.25">
      <c r="A47" s="127"/>
      <c r="B47" s="129"/>
      <c r="C47" s="123"/>
      <c r="D47" s="4">
        <v>0</v>
      </c>
      <c r="E47" s="359">
        <v>0</v>
      </c>
      <c r="F47" s="38">
        <f t="shared" si="23"/>
        <v>0</v>
      </c>
      <c r="G47" s="44">
        <f t="shared" si="24"/>
        <v>0</v>
      </c>
      <c r="H47" s="359">
        <v>0</v>
      </c>
      <c r="I47" s="5">
        <f t="shared" si="20"/>
        <v>0.2</v>
      </c>
      <c r="J47" s="44">
        <f t="shared" si="25"/>
        <v>0</v>
      </c>
      <c r="K47" s="44">
        <f t="shared" si="26"/>
        <v>0</v>
      </c>
    </row>
    <row r="48" spans="1:11" x14ac:dyDescent="0.25">
      <c r="A48" s="6"/>
      <c r="B48" s="45"/>
      <c r="C48" s="124"/>
      <c r="D48" s="360">
        <v>0</v>
      </c>
      <c r="E48" s="476">
        <v>0</v>
      </c>
      <c r="F48" s="125">
        <f t="shared" ref="F48:F50" si="35">D48*E48</f>
        <v>0</v>
      </c>
      <c r="G48" s="125">
        <f t="shared" ref="G48:G50" si="36">D48*E48/60*$B$3</f>
        <v>0</v>
      </c>
      <c r="H48" s="476">
        <v>0</v>
      </c>
      <c r="I48" s="126">
        <f t="shared" si="9"/>
        <v>0.2</v>
      </c>
      <c r="J48" s="125">
        <f t="shared" ref="J48:J50" si="37">D48*H48*(1+$D$3)</f>
        <v>0</v>
      </c>
      <c r="K48" s="125">
        <f t="shared" ref="K48:K50" si="38">G48+J48</f>
        <v>0</v>
      </c>
    </row>
    <row r="49" spans="1:12" x14ac:dyDescent="0.25">
      <c r="A49" s="6"/>
      <c r="B49" s="45"/>
      <c r="C49" s="124"/>
      <c r="D49" s="360">
        <v>0</v>
      </c>
      <c r="E49" s="476">
        <v>0</v>
      </c>
      <c r="F49" s="125">
        <f t="shared" si="35"/>
        <v>0</v>
      </c>
      <c r="G49" s="125">
        <f t="shared" si="36"/>
        <v>0</v>
      </c>
      <c r="H49" s="476">
        <v>0</v>
      </c>
      <c r="I49" s="126">
        <f t="shared" si="9"/>
        <v>0.2</v>
      </c>
      <c r="J49" s="125">
        <f t="shared" si="37"/>
        <v>0</v>
      </c>
      <c r="K49" s="125">
        <f t="shared" si="38"/>
        <v>0</v>
      </c>
    </row>
    <row r="50" spans="1:12" x14ac:dyDescent="0.25">
      <c r="A50" s="6"/>
      <c r="B50" s="45"/>
      <c r="C50" s="124"/>
      <c r="D50" s="360">
        <v>0</v>
      </c>
      <c r="E50" s="476">
        <v>0</v>
      </c>
      <c r="F50" s="125">
        <f t="shared" si="35"/>
        <v>0</v>
      </c>
      <c r="G50" s="125">
        <f t="shared" si="36"/>
        <v>0</v>
      </c>
      <c r="H50" s="476">
        <v>0</v>
      </c>
      <c r="I50" s="126">
        <f t="shared" si="9"/>
        <v>0.2</v>
      </c>
      <c r="J50" s="125">
        <f t="shared" si="37"/>
        <v>0</v>
      </c>
      <c r="K50" s="125">
        <f t="shared" si="38"/>
        <v>0</v>
      </c>
    </row>
    <row r="51" spans="1:12" x14ac:dyDescent="0.25">
      <c r="A51" s="467" t="s">
        <v>24</v>
      </c>
      <c r="B51" s="421" t="s">
        <v>133</v>
      </c>
      <c r="C51" s="468"/>
      <c r="D51" s="421"/>
      <c r="E51" s="421"/>
      <c r="F51" s="424">
        <f>SUM(F6:F50)</f>
        <v>0</v>
      </c>
      <c r="G51" s="422"/>
      <c r="H51" s="421"/>
      <c r="I51" s="423"/>
      <c r="J51" s="424">
        <f>SUM(J6:J50)</f>
        <v>0</v>
      </c>
      <c r="K51" s="422">
        <f>SUM(K6:K50)</f>
        <v>0</v>
      </c>
    </row>
    <row r="52" spans="1:12" x14ac:dyDescent="0.25">
      <c r="A52" s="130"/>
      <c r="B52" s="59"/>
      <c r="C52" s="60"/>
      <c r="D52" s="59"/>
      <c r="E52" s="429" t="s">
        <v>331</v>
      </c>
      <c r="F52" s="438">
        <f>F51/60</f>
        <v>0</v>
      </c>
      <c r="G52" s="452">
        <f>SUM(G6:G51)</f>
        <v>0</v>
      </c>
      <c r="H52" s="59"/>
      <c r="I52" s="15"/>
      <c r="J52" s="16"/>
      <c r="K52" s="14"/>
    </row>
    <row r="53" spans="1:12" ht="18.75" customHeight="1" x14ac:dyDescent="0.25"/>
    <row r="54" spans="1:12" s="443" customFormat="1" ht="18.95" customHeight="1" x14ac:dyDescent="0.25">
      <c r="A54" s="439" t="s">
        <v>32</v>
      </c>
      <c r="B54" s="440" t="s">
        <v>245</v>
      </c>
      <c r="C54" s="441" t="s">
        <v>34</v>
      </c>
      <c r="D54" s="441" t="s">
        <v>345</v>
      </c>
      <c r="E54" s="441" t="s">
        <v>346</v>
      </c>
      <c r="F54" s="442" t="s">
        <v>347</v>
      </c>
      <c r="G54" s="442" t="s">
        <v>348</v>
      </c>
      <c r="K54" s="444"/>
      <c r="L54" s="444"/>
    </row>
    <row r="55" spans="1:12" ht="14.25" customHeight="1" x14ac:dyDescent="0.25">
      <c r="A55" s="26" t="s">
        <v>197</v>
      </c>
      <c r="B55" s="61" t="s">
        <v>349</v>
      </c>
      <c r="C55" s="62"/>
    </row>
    <row r="56" spans="1:12" ht="60" customHeight="1" x14ac:dyDescent="0.25">
      <c r="A56" s="131"/>
      <c r="B56" s="63" t="s">
        <v>350</v>
      </c>
      <c r="C56"/>
    </row>
    <row r="57" spans="1:12" ht="14.25" customHeight="1" x14ac:dyDescent="0.25">
      <c r="A57" s="132"/>
      <c r="B57" s="64" t="s">
        <v>137</v>
      </c>
      <c r="C57" s="65" t="s">
        <v>64</v>
      </c>
      <c r="D57" s="66">
        <v>1.1000000000000001</v>
      </c>
      <c r="E57" s="66">
        <v>10</v>
      </c>
      <c r="F57" s="67">
        <v>205</v>
      </c>
      <c r="G57" s="67">
        <f>D57*F57</f>
        <v>225.50000000000003</v>
      </c>
    </row>
    <row r="58" spans="1:12" ht="14.25" customHeight="1" x14ac:dyDescent="0.25">
      <c r="A58" s="132"/>
      <c r="B58" s="64" t="s">
        <v>138</v>
      </c>
      <c r="C58" s="65" t="s">
        <v>351</v>
      </c>
      <c r="D58" s="66">
        <v>2.1</v>
      </c>
      <c r="E58" s="66">
        <v>18</v>
      </c>
      <c r="F58" s="67">
        <v>181</v>
      </c>
      <c r="G58" s="67">
        <f>D58*F58</f>
        <v>380.1</v>
      </c>
    </row>
    <row r="59" spans="1:12" ht="14.25" customHeight="1" x14ac:dyDescent="0.25">
      <c r="A59" s="132"/>
      <c r="B59" s="64" t="s">
        <v>352</v>
      </c>
      <c r="C59" s="65" t="s">
        <v>353</v>
      </c>
      <c r="D59" s="66">
        <v>1</v>
      </c>
      <c r="E59" s="66">
        <v>7</v>
      </c>
      <c r="F59" s="67">
        <v>130</v>
      </c>
      <c r="G59" s="67">
        <f>D59*F59</f>
        <v>130</v>
      </c>
    </row>
    <row r="60" spans="1:12" ht="15" customHeight="1" x14ac:dyDescent="0.25">
      <c r="A60" s="132"/>
      <c r="B60" s="64" t="s">
        <v>139</v>
      </c>
      <c r="C60" s="65" t="s">
        <v>351</v>
      </c>
      <c r="D60" s="66">
        <v>2.2999999999999998</v>
      </c>
      <c r="E60" s="66">
        <v>7</v>
      </c>
      <c r="F60" s="67">
        <v>7.47</v>
      </c>
      <c r="G60" s="67">
        <f>D60*F60</f>
        <v>17.180999999999997</v>
      </c>
    </row>
    <row r="61" spans="1:12" ht="15" customHeight="1" x14ac:dyDescent="0.25">
      <c r="A61" s="132"/>
      <c r="B61" s="64" t="s">
        <v>140</v>
      </c>
      <c r="C61" s="65" t="s">
        <v>353</v>
      </c>
      <c r="D61" s="66">
        <v>1.1000000000000001</v>
      </c>
      <c r="E61" s="66">
        <v>20</v>
      </c>
      <c r="F61" s="67">
        <v>122</v>
      </c>
      <c r="G61" s="67">
        <f>D61*F61</f>
        <v>134.20000000000002</v>
      </c>
    </row>
    <row r="62" spans="1:12" ht="15" customHeight="1" x14ac:dyDescent="0.25">
      <c r="A62" s="133"/>
      <c r="B62" s="68" t="s">
        <v>24</v>
      </c>
      <c r="C62" s="65"/>
      <c r="D62" s="18"/>
      <c r="E62" s="69">
        <f>SUM(E57:E61)</f>
        <v>62</v>
      </c>
      <c r="F62" s="70"/>
      <c r="G62" s="71">
        <f>SUM(G57:G61)</f>
        <v>886.98100000000011</v>
      </c>
    </row>
    <row r="63" spans="1:12" s="443" customFormat="1" ht="18.95" customHeight="1" x14ac:dyDescent="0.25">
      <c r="A63" s="439" t="s">
        <v>32</v>
      </c>
      <c r="B63" s="440" t="s">
        <v>245</v>
      </c>
      <c r="C63" s="441" t="s">
        <v>34</v>
      </c>
      <c r="D63" s="441" t="s">
        <v>345</v>
      </c>
      <c r="E63" s="441" t="s">
        <v>346</v>
      </c>
      <c r="F63" s="442" t="s">
        <v>347</v>
      </c>
      <c r="G63" s="442" t="s">
        <v>348</v>
      </c>
      <c r="K63" s="444"/>
      <c r="L63" s="444"/>
    </row>
    <row r="64" spans="1:12" ht="15" customHeight="1" x14ac:dyDescent="0.25">
      <c r="A64" s="21" t="s">
        <v>199</v>
      </c>
      <c r="B64" s="72" t="s">
        <v>354</v>
      </c>
      <c r="C64" s="62"/>
      <c r="G64" s="17"/>
    </row>
    <row r="65" spans="1:12" ht="15" customHeight="1" x14ac:dyDescent="0.25">
      <c r="A65" s="33"/>
      <c r="B65" s="73" t="s">
        <v>355</v>
      </c>
      <c r="C65"/>
      <c r="G65" s="17"/>
    </row>
    <row r="66" spans="1:12" ht="15" customHeight="1" x14ac:dyDescent="0.25">
      <c r="A66" s="34"/>
      <c r="B66" s="74" t="s">
        <v>356</v>
      </c>
      <c r="C66"/>
      <c r="G66" s="17"/>
    </row>
    <row r="67" spans="1:12" ht="15" customHeight="1" x14ac:dyDescent="0.25">
      <c r="A67" s="34"/>
      <c r="B67" s="74" t="s">
        <v>357</v>
      </c>
      <c r="C67"/>
      <c r="G67" s="17"/>
    </row>
    <row r="68" spans="1:12" ht="15" customHeight="1" x14ac:dyDescent="0.25">
      <c r="A68" s="34"/>
      <c r="B68" s="75" t="s">
        <v>358</v>
      </c>
      <c r="C68"/>
      <c r="G68" s="17"/>
    </row>
    <row r="69" spans="1:12" ht="15" customHeight="1" x14ac:dyDescent="0.25">
      <c r="A69" s="22"/>
      <c r="B69" s="76" t="s">
        <v>136</v>
      </c>
      <c r="C69" s="77" t="s">
        <v>64</v>
      </c>
      <c r="D69" s="78">
        <v>1.1000000000000001</v>
      </c>
      <c r="E69" s="78">
        <v>10</v>
      </c>
      <c r="F69" s="79">
        <v>44</v>
      </c>
      <c r="G69" s="79">
        <f t="shared" ref="G69:G76" si="39">D69*F69</f>
        <v>48.400000000000006</v>
      </c>
    </row>
    <row r="70" spans="1:12" ht="15" customHeight="1" x14ac:dyDescent="0.25">
      <c r="A70" s="22"/>
      <c r="B70" s="80" t="s">
        <v>359</v>
      </c>
      <c r="C70" s="77" t="s">
        <v>360</v>
      </c>
      <c r="D70" s="78">
        <v>0.03</v>
      </c>
      <c r="E70" s="78">
        <v>3</v>
      </c>
      <c r="F70" s="79">
        <v>311</v>
      </c>
      <c r="G70" s="79">
        <f t="shared" si="39"/>
        <v>9.33</v>
      </c>
    </row>
    <row r="71" spans="1:12" ht="15" customHeight="1" x14ac:dyDescent="0.25">
      <c r="A71" s="22"/>
      <c r="B71" s="80" t="s">
        <v>361</v>
      </c>
      <c r="C71" s="77" t="s">
        <v>351</v>
      </c>
      <c r="D71" s="78">
        <v>3.1</v>
      </c>
      <c r="E71" s="78">
        <v>18</v>
      </c>
      <c r="F71" s="79">
        <v>50.2</v>
      </c>
      <c r="G71" s="79">
        <f t="shared" si="39"/>
        <v>155.62</v>
      </c>
    </row>
    <row r="72" spans="1:12" ht="15" customHeight="1" x14ac:dyDescent="0.25">
      <c r="A72" s="22"/>
      <c r="B72" s="80" t="s">
        <v>362</v>
      </c>
      <c r="C72" s="77" t="s">
        <v>353</v>
      </c>
      <c r="D72" s="78">
        <v>1</v>
      </c>
      <c r="E72" s="78">
        <v>7</v>
      </c>
      <c r="F72" s="79">
        <v>154.72999999999999</v>
      </c>
      <c r="G72" s="79">
        <f t="shared" si="39"/>
        <v>154.72999999999999</v>
      </c>
    </row>
    <row r="73" spans="1:12" ht="15" customHeight="1" x14ac:dyDescent="0.25">
      <c r="A73" s="22"/>
      <c r="B73" s="80" t="s">
        <v>363</v>
      </c>
      <c r="C73" s="77" t="s">
        <v>64</v>
      </c>
      <c r="D73" s="78">
        <v>1.2</v>
      </c>
      <c r="E73" s="78">
        <v>12</v>
      </c>
      <c r="F73" s="79">
        <v>79.92</v>
      </c>
      <c r="G73" s="79">
        <f t="shared" si="39"/>
        <v>95.903999999999996</v>
      </c>
    </row>
    <row r="74" spans="1:12" ht="15" customHeight="1" x14ac:dyDescent="0.25">
      <c r="A74" s="22"/>
      <c r="B74" s="80" t="s">
        <v>413</v>
      </c>
      <c r="C74" s="77" t="s">
        <v>309</v>
      </c>
      <c r="D74" s="78">
        <v>1.1000000000000001</v>
      </c>
      <c r="E74" s="78">
        <v>3</v>
      </c>
      <c r="F74" s="79">
        <v>26.25</v>
      </c>
      <c r="G74" s="79">
        <f t="shared" si="39"/>
        <v>28.875000000000004</v>
      </c>
    </row>
    <row r="75" spans="1:12" ht="15" customHeight="1" x14ac:dyDescent="0.25">
      <c r="A75" s="22"/>
      <c r="B75" s="80" t="s">
        <v>139</v>
      </c>
      <c r="C75" s="77" t="s">
        <v>351</v>
      </c>
      <c r="D75" s="78">
        <v>3</v>
      </c>
      <c r="E75" s="78">
        <v>3</v>
      </c>
      <c r="F75" s="79">
        <v>7.47</v>
      </c>
      <c r="G75" s="79">
        <f t="shared" si="39"/>
        <v>22.41</v>
      </c>
    </row>
    <row r="76" spans="1:12" ht="15" customHeight="1" x14ac:dyDescent="0.25">
      <c r="A76" s="22"/>
      <c r="B76" s="81" t="s">
        <v>364</v>
      </c>
      <c r="C76" s="82" t="s">
        <v>351</v>
      </c>
      <c r="D76" s="83">
        <v>9.1999999999999993</v>
      </c>
      <c r="E76" s="83">
        <v>18</v>
      </c>
      <c r="F76" s="84">
        <v>25.08</v>
      </c>
      <c r="G76" s="84">
        <f t="shared" si="39"/>
        <v>230.73599999999996</v>
      </c>
    </row>
    <row r="77" spans="1:12" ht="15" customHeight="1" x14ac:dyDescent="0.25">
      <c r="A77" s="24"/>
      <c r="B77" s="85" t="s">
        <v>24</v>
      </c>
      <c r="C77" s="77"/>
      <c r="D77" s="23"/>
      <c r="E77" s="86">
        <f>SUM(E69:E76)</f>
        <v>74</v>
      </c>
      <c r="F77" s="87"/>
      <c r="G77" s="88">
        <f>SUM(G69:G76)</f>
        <v>746.005</v>
      </c>
    </row>
    <row r="78" spans="1:12" s="443" customFormat="1" ht="18.95" customHeight="1" x14ac:dyDescent="0.25">
      <c r="A78" s="439" t="s">
        <v>32</v>
      </c>
      <c r="B78" s="440" t="s">
        <v>245</v>
      </c>
      <c r="C78" s="441" t="s">
        <v>34</v>
      </c>
      <c r="D78" s="441" t="s">
        <v>345</v>
      </c>
      <c r="E78" s="441" t="s">
        <v>346</v>
      </c>
      <c r="F78" s="442" t="s">
        <v>347</v>
      </c>
      <c r="G78" s="442" t="s">
        <v>348</v>
      </c>
      <c r="K78" s="444"/>
      <c r="L78" s="444"/>
    </row>
    <row r="79" spans="1:12" ht="15" customHeight="1" x14ac:dyDescent="0.25">
      <c r="A79" s="20" t="s">
        <v>201</v>
      </c>
      <c r="B79" s="89" t="s">
        <v>365</v>
      </c>
      <c r="C79" s="62"/>
      <c r="G79" s="17"/>
    </row>
    <row r="80" spans="1:12" ht="15" customHeight="1" x14ac:dyDescent="0.25">
      <c r="A80" s="134"/>
      <c r="B80" s="90" t="s">
        <v>366</v>
      </c>
      <c r="C80"/>
      <c r="G80" s="17"/>
    </row>
    <row r="81" spans="1:12" ht="15" customHeight="1" x14ac:dyDescent="0.25">
      <c r="A81" s="135"/>
      <c r="B81" s="91" t="s">
        <v>367</v>
      </c>
      <c r="C81"/>
      <c r="G81" s="17"/>
    </row>
    <row r="82" spans="1:12" ht="15" customHeight="1" x14ac:dyDescent="0.25">
      <c r="A82" s="135"/>
      <c r="B82" s="91" t="s">
        <v>368</v>
      </c>
      <c r="C82"/>
      <c r="G82" s="17"/>
    </row>
    <row r="83" spans="1:12" ht="15" customHeight="1" x14ac:dyDescent="0.25">
      <c r="A83" s="135"/>
      <c r="B83" s="91" t="s">
        <v>369</v>
      </c>
      <c r="C83"/>
      <c r="G83" s="17"/>
    </row>
    <row r="84" spans="1:12" ht="15" customHeight="1" x14ac:dyDescent="0.25">
      <c r="A84" s="135"/>
      <c r="B84" s="92" t="s">
        <v>370</v>
      </c>
      <c r="C84"/>
      <c r="G84" s="17"/>
    </row>
    <row r="85" spans="1:12" ht="15" customHeight="1" x14ac:dyDescent="0.25">
      <c r="A85" s="132"/>
      <c r="B85" s="93" t="s">
        <v>136</v>
      </c>
      <c r="C85" s="65" t="s">
        <v>64</v>
      </c>
      <c r="D85" s="66">
        <v>1.05</v>
      </c>
      <c r="E85" s="66">
        <v>10</v>
      </c>
      <c r="F85" s="67">
        <v>44</v>
      </c>
      <c r="G85" s="67">
        <f t="shared" ref="G85:G94" si="40">F85*D85</f>
        <v>46.2</v>
      </c>
    </row>
    <row r="86" spans="1:12" ht="15" customHeight="1" x14ac:dyDescent="0.25">
      <c r="A86" s="132"/>
      <c r="B86" s="65" t="s">
        <v>359</v>
      </c>
      <c r="C86" s="65" t="s">
        <v>360</v>
      </c>
      <c r="D86" s="66">
        <v>0.03</v>
      </c>
      <c r="E86" s="66">
        <v>3</v>
      </c>
      <c r="F86" s="67">
        <v>311</v>
      </c>
      <c r="G86" s="67">
        <f t="shared" si="40"/>
        <v>9.33</v>
      </c>
    </row>
    <row r="87" spans="1:12" ht="15" customHeight="1" x14ac:dyDescent="0.25">
      <c r="A87" s="132"/>
      <c r="B87" s="64" t="s">
        <v>371</v>
      </c>
      <c r="C87" s="65" t="s">
        <v>351</v>
      </c>
      <c r="D87" s="66">
        <v>3.1</v>
      </c>
      <c r="E87" s="66">
        <v>18</v>
      </c>
      <c r="F87" s="67">
        <v>50.2</v>
      </c>
      <c r="G87" s="67">
        <f t="shared" si="40"/>
        <v>155.62</v>
      </c>
    </row>
    <row r="88" spans="1:12" ht="15" customHeight="1" x14ac:dyDescent="0.25">
      <c r="A88" s="132"/>
      <c r="B88" s="64" t="s">
        <v>372</v>
      </c>
      <c r="C88" s="65" t="s">
        <v>351</v>
      </c>
      <c r="D88" s="66">
        <v>3.1</v>
      </c>
      <c r="E88" s="66">
        <v>14</v>
      </c>
      <c r="F88" s="67">
        <v>13.74</v>
      </c>
      <c r="G88" s="67">
        <f t="shared" si="40"/>
        <v>42.594000000000001</v>
      </c>
    </row>
    <row r="89" spans="1:12" ht="15" customHeight="1" x14ac:dyDescent="0.25">
      <c r="A89" s="132"/>
      <c r="B89" s="64" t="s">
        <v>373</v>
      </c>
      <c r="C89" s="65" t="s">
        <v>353</v>
      </c>
      <c r="D89" s="66">
        <v>1</v>
      </c>
      <c r="E89" s="66">
        <v>4</v>
      </c>
      <c r="F89" s="67">
        <v>41.88</v>
      </c>
      <c r="G89" s="67">
        <f t="shared" si="40"/>
        <v>41.88</v>
      </c>
    </row>
    <row r="90" spans="1:12" ht="15" customHeight="1" x14ac:dyDescent="0.25">
      <c r="A90" s="132"/>
      <c r="B90" s="64" t="s">
        <v>362</v>
      </c>
      <c r="C90" s="65" t="s">
        <v>353</v>
      </c>
      <c r="D90" s="66">
        <v>1</v>
      </c>
      <c r="E90" s="66">
        <v>7</v>
      </c>
      <c r="F90" s="67">
        <v>154.72999999999999</v>
      </c>
      <c r="G90" s="67">
        <f t="shared" si="40"/>
        <v>154.72999999999999</v>
      </c>
    </row>
    <row r="91" spans="1:12" ht="15" customHeight="1" x14ac:dyDescent="0.25">
      <c r="A91" s="132"/>
      <c r="B91" s="64" t="s">
        <v>363</v>
      </c>
      <c r="C91" s="65" t="s">
        <v>64</v>
      </c>
      <c r="D91" s="66">
        <v>1.2</v>
      </c>
      <c r="E91" s="66">
        <v>12</v>
      </c>
      <c r="F91" s="67">
        <v>79.92</v>
      </c>
      <c r="G91" s="67">
        <f t="shared" ref="G91:G92" si="41">D91*F91</f>
        <v>95.903999999999996</v>
      </c>
    </row>
    <row r="92" spans="1:12" ht="15" customHeight="1" x14ac:dyDescent="0.25">
      <c r="A92" s="132"/>
      <c r="B92" s="64" t="s">
        <v>413</v>
      </c>
      <c r="C92" s="65" t="s">
        <v>309</v>
      </c>
      <c r="D92" s="66">
        <v>1.1000000000000001</v>
      </c>
      <c r="E92" s="66">
        <v>3</v>
      </c>
      <c r="F92" s="67">
        <v>26.25</v>
      </c>
      <c r="G92" s="67">
        <f t="shared" si="41"/>
        <v>28.875000000000004</v>
      </c>
    </row>
    <row r="93" spans="1:12" ht="15" customHeight="1" x14ac:dyDescent="0.25">
      <c r="A93" s="132"/>
      <c r="B93" s="94" t="s">
        <v>139</v>
      </c>
      <c r="C93" s="95" t="s">
        <v>351</v>
      </c>
      <c r="D93" s="96">
        <v>2.4</v>
      </c>
      <c r="E93" s="96">
        <v>3</v>
      </c>
      <c r="F93" s="97">
        <v>7.47</v>
      </c>
      <c r="G93" s="97">
        <f t="shared" si="40"/>
        <v>17.927999999999997</v>
      </c>
    </row>
    <row r="94" spans="1:12" ht="15" customHeight="1" x14ac:dyDescent="0.25">
      <c r="A94" s="136"/>
      <c r="B94" s="98" t="s">
        <v>364</v>
      </c>
      <c r="C94" s="65" t="s">
        <v>351</v>
      </c>
      <c r="D94" s="66">
        <v>9.1999999999999993</v>
      </c>
      <c r="E94" s="66">
        <v>18</v>
      </c>
      <c r="F94" s="67">
        <v>25.08</v>
      </c>
      <c r="G94" s="67">
        <f t="shared" si="40"/>
        <v>230.73599999999996</v>
      </c>
    </row>
    <row r="95" spans="1:12" s="13" customFormat="1" ht="15" customHeight="1" x14ac:dyDescent="0.2">
      <c r="A95" s="137"/>
      <c r="B95" s="61" t="s">
        <v>24</v>
      </c>
      <c r="C95" s="61"/>
      <c r="D95" s="25"/>
      <c r="E95" s="69">
        <f>SUM(E85:E94)</f>
        <v>92</v>
      </c>
      <c r="F95" s="19"/>
      <c r="G95" s="71">
        <f>SUM(G85:G94)</f>
        <v>823.79700000000003</v>
      </c>
    </row>
    <row r="96" spans="1:12" s="443" customFormat="1" ht="18.95" customHeight="1" x14ac:dyDescent="0.25">
      <c r="A96" s="439" t="s">
        <v>32</v>
      </c>
      <c r="B96" s="440" t="s">
        <v>245</v>
      </c>
      <c r="C96" s="441" t="s">
        <v>34</v>
      </c>
      <c r="D96" s="441" t="s">
        <v>345</v>
      </c>
      <c r="E96" s="441" t="s">
        <v>346</v>
      </c>
      <c r="F96" s="442" t="s">
        <v>347</v>
      </c>
      <c r="G96" s="442" t="s">
        <v>348</v>
      </c>
      <c r="K96" s="444"/>
      <c r="L96" s="444"/>
    </row>
    <row r="97" spans="1:7" ht="15" customHeight="1" x14ac:dyDescent="0.25">
      <c r="A97" s="28" t="s">
        <v>203</v>
      </c>
      <c r="B97" s="72" t="s">
        <v>374</v>
      </c>
      <c r="C97" s="62"/>
      <c r="G97" s="17"/>
    </row>
    <row r="98" spans="1:7" ht="15" customHeight="1" x14ac:dyDescent="0.25">
      <c r="A98" s="138"/>
      <c r="B98" s="73" t="s">
        <v>366</v>
      </c>
      <c r="C98"/>
      <c r="G98" s="17"/>
    </row>
    <row r="99" spans="1:7" ht="15" customHeight="1" x14ac:dyDescent="0.25">
      <c r="A99" s="139"/>
      <c r="B99" s="74" t="s">
        <v>375</v>
      </c>
      <c r="C99"/>
      <c r="G99" s="17"/>
    </row>
    <row r="100" spans="1:7" ht="15" customHeight="1" x14ac:dyDescent="0.25">
      <c r="A100" s="139"/>
      <c r="B100" s="74" t="s">
        <v>368</v>
      </c>
      <c r="C100"/>
      <c r="G100" s="17"/>
    </row>
    <row r="101" spans="1:7" ht="15" customHeight="1" x14ac:dyDescent="0.25">
      <c r="A101" s="139"/>
      <c r="B101" s="74" t="s">
        <v>369</v>
      </c>
      <c r="C101"/>
      <c r="G101" s="17"/>
    </row>
    <row r="102" spans="1:7" ht="15" customHeight="1" x14ac:dyDescent="0.25">
      <c r="A102" s="139"/>
      <c r="B102" s="75" t="s">
        <v>370</v>
      </c>
      <c r="C102"/>
      <c r="G102" s="17"/>
    </row>
    <row r="103" spans="1:7" ht="15" customHeight="1" x14ac:dyDescent="0.25">
      <c r="A103" s="140"/>
      <c r="B103" s="100" t="s">
        <v>136</v>
      </c>
      <c r="C103" s="77" t="s">
        <v>64</v>
      </c>
      <c r="D103" s="78">
        <v>1.05</v>
      </c>
      <c r="E103" s="78">
        <v>10</v>
      </c>
      <c r="F103" s="79">
        <v>44</v>
      </c>
      <c r="G103" s="79">
        <f t="shared" ref="G103:G108" si="42">F103*D103</f>
        <v>46.2</v>
      </c>
    </row>
    <row r="104" spans="1:7" ht="15" customHeight="1" x14ac:dyDescent="0.25">
      <c r="A104" s="140"/>
      <c r="B104" s="77" t="s">
        <v>359</v>
      </c>
      <c r="C104" s="77" t="s">
        <v>360</v>
      </c>
      <c r="D104" s="78">
        <v>0.03</v>
      </c>
      <c r="E104" s="78">
        <v>3</v>
      </c>
      <c r="F104" s="79">
        <v>311</v>
      </c>
      <c r="G104" s="79">
        <f t="shared" si="42"/>
        <v>9.33</v>
      </c>
    </row>
    <row r="105" spans="1:7" ht="15" customHeight="1" x14ac:dyDescent="0.25">
      <c r="A105" s="140"/>
      <c r="B105" s="80" t="s">
        <v>376</v>
      </c>
      <c r="C105" s="77" t="s">
        <v>351</v>
      </c>
      <c r="D105" s="78">
        <v>3.1</v>
      </c>
      <c r="E105" s="78">
        <v>18</v>
      </c>
      <c r="F105" s="79">
        <v>38.4</v>
      </c>
      <c r="G105" s="79">
        <f t="shared" si="42"/>
        <v>119.03999999999999</v>
      </c>
    </row>
    <row r="106" spans="1:7" ht="15" customHeight="1" x14ac:dyDescent="0.25">
      <c r="A106" s="140"/>
      <c r="B106" s="80" t="s">
        <v>372</v>
      </c>
      <c r="C106" s="77" t="s">
        <v>351</v>
      </c>
      <c r="D106" s="78">
        <v>3.1</v>
      </c>
      <c r="E106" s="78">
        <v>14</v>
      </c>
      <c r="F106" s="79">
        <v>13.74</v>
      </c>
      <c r="G106" s="79">
        <f t="shared" si="42"/>
        <v>42.594000000000001</v>
      </c>
    </row>
    <row r="107" spans="1:7" ht="15" customHeight="1" x14ac:dyDescent="0.25">
      <c r="A107" s="140"/>
      <c r="B107" s="80" t="s">
        <v>373</v>
      </c>
      <c r="C107" s="77" t="s">
        <v>353</v>
      </c>
      <c r="D107" s="78">
        <v>1</v>
      </c>
      <c r="E107" s="78">
        <v>4</v>
      </c>
      <c r="F107" s="79">
        <v>41.88</v>
      </c>
      <c r="G107" s="79">
        <f t="shared" si="42"/>
        <v>41.88</v>
      </c>
    </row>
    <row r="108" spans="1:7" ht="15" customHeight="1" x14ac:dyDescent="0.25">
      <c r="A108" s="140"/>
      <c r="B108" s="80" t="s">
        <v>377</v>
      </c>
      <c r="C108" s="77" t="s">
        <v>353</v>
      </c>
      <c r="D108" s="78">
        <v>1</v>
      </c>
      <c r="E108" s="78">
        <v>7</v>
      </c>
      <c r="F108" s="79">
        <v>154.72999999999999</v>
      </c>
      <c r="G108" s="79">
        <f t="shared" si="42"/>
        <v>154.72999999999999</v>
      </c>
    </row>
    <row r="109" spans="1:7" ht="15" customHeight="1" x14ac:dyDescent="0.25">
      <c r="A109" s="140"/>
      <c r="B109" s="80" t="s">
        <v>363</v>
      </c>
      <c r="C109" s="77" t="s">
        <v>64</v>
      </c>
      <c r="D109" s="78">
        <v>1.2</v>
      </c>
      <c r="E109" s="78">
        <v>12</v>
      </c>
      <c r="F109" s="79">
        <v>79.92</v>
      </c>
      <c r="G109" s="79">
        <f t="shared" ref="G109:G110" si="43">D109*F109</f>
        <v>95.903999999999996</v>
      </c>
    </row>
    <row r="110" spans="1:7" ht="15" customHeight="1" x14ac:dyDescent="0.25">
      <c r="A110" s="140"/>
      <c r="B110" s="80" t="s">
        <v>413</v>
      </c>
      <c r="C110" s="77" t="s">
        <v>309</v>
      </c>
      <c r="D110" s="78">
        <v>1.1000000000000001</v>
      </c>
      <c r="E110" s="78">
        <v>3</v>
      </c>
      <c r="F110" s="79">
        <v>26.25</v>
      </c>
      <c r="G110" s="79">
        <f t="shared" si="43"/>
        <v>28.875000000000004</v>
      </c>
    </row>
    <row r="111" spans="1:7" ht="15" customHeight="1" x14ac:dyDescent="0.25">
      <c r="A111" s="140"/>
      <c r="B111" s="80" t="s">
        <v>139</v>
      </c>
      <c r="C111" s="77" t="s">
        <v>351</v>
      </c>
      <c r="D111" s="78">
        <v>2.4</v>
      </c>
      <c r="E111" s="78">
        <v>3</v>
      </c>
      <c r="F111" s="79">
        <v>7.47</v>
      </c>
      <c r="G111" s="79">
        <f t="shared" ref="G111:G112" si="44">F111*D111</f>
        <v>17.927999999999997</v>
      </c>
    </row>
    <row r="112" spans="1:7" ht="15" customHeight="1" x14ac:dyDescent="0.25">
      <c r="A112" s="140"/>
      <c r="B112" s="101" t="s">
        <v>364</v>
      </c>
      <c r="C112" s="77" t="s">
        <v>351</v>
      </c>
      <c r="D112" s="78">
        <v>9.1999999999999993</v>
      </c>
      <c r="E112" s="78">
        <v>18</v>
      </c>
      <c r="F112" s="79">
        <v>25.08</v>
      </c>
      <c r="G112" s="79">
        <f t="shared" si="44"/>
        <v>230.73599999999996</v>
      </c>
    </row>
    <row r="113" spans="1:12" ht="15" customHeight="1" x14ac:dyDescent="0.25">
      <c r="A113" s="140"/>
      <c r="B113" s="102" t="s">
        <v>24</v>
      </c>
      <c r="C113" s="72"/>
      <c r="D113" s="35"/>
      <c r="E113" s="103">
        <f>SUM(E103:E112)</f>
        <v>92</v>
      </c>
      <c r="F113" s="30"/>
      <c r="G113" s="104">
        <f>SUM(G103:G112)</f>
        <v>787.21699999999998</v>
      </c>
    </row>
    <row r="114" spans="1:12" s="443" customFormat="1" ht="18.95" customHeight="1" x14ac:dyDescent="0.25">
      <c r="A114" s="439" t="s">
        <v>32</v>
      </c>
      <c r="B114" s="440" t="s">
        <v>245</v>
      </c>
      <c r="C114" s="441" t="s">
        <v>34</v>
      </c>
      <c r="D114" s="441" t="s">
        <v>345</v>
      </c>
      <c r="E114" s="441" t="s">
        <v>346</v>
      </c>
      <c r="F114" s="442" t="s">
        <v>347</v>
      </c>
      <c r="G114" s="442" t="s">
        <v>348</v>
      </c>
      <c r="K114" s="444"/>
      <c r="L114" s="444"/>
    </row>
    <row r="115" spans="1:12" ht="15" customHeight="1" x14ac:dyDescent="0.25">
      <c r="A115" s="20" t="s">
        <v>205</v>
      </c>
      <c r="B115" s="61" t="s">
        <v>416</v>
      </c>
      <c r="C115" s="62"/>
      <c r="F115" s="17"/>
      <c r="G115" s="17"/>
    </row>
    <row r="116" spans="1:12" ht="15" customHeight="1" x14ac:dyDescent="0.25">
      <c r="A116" s="134"/>
      <c r="B116" s="90" t="s">
        <v>355</v>
      </c>
      <c r="C116"/>
      <c r="F116" s="17"/>
      <c r="G116" s="17"/>
    </row>
    <row r="117" spans="1:12" ht="15" customHeight="1" x14ac:dyDescent="0.25">
      <c r="A117" s="135"/>
      <c r="B117" s="91" t="s">
        <v>378</v>
      </c>
      <c r="C117"/>
      <c r="F117" s="17"/>
      <c r="G117" s="17"/>
    </row>
    <row r="118" spans="1:12" ht="15" customHeight="1" x14ac:dyDescent="0.25">
      <c r="A118" s="132"/>
      <c r="B118" s="65" t="s">
        <v>136</v>
      </c>
      <c r="C118" s="65" t="s">
        <v>64</v>
      </c>
      <c r="D118" s="66">
        <v>1.1000000000000001</v>
      </c>
      <c r="E118" s="66">
        <v>10</v>
      </c>
      <c r="F118" s="67">
        <v>44</v>
      </c>
      <c r="G118" s="67">
        <f>F118*D118</f>
        <v>48.400000000000006</v>
      </c>
    </row>
    <row r="119" spans="1:12" ht="15" customHeight="1" x14ac:dyDescent="0.25">
      <c r="A119" s="132"/>
      <c r="B119" s="64" t="s">
        <v>379</v>
      </c>
      <c r="C119" s="65" t="s">
        <v>351</v>
      </c>
      <c r="D119" s="66">
        <v>3.1</v>
      </c>
      <c r="E119" s="66">
        <v>17</v>
      </c>
      <c r="F119" s="67">
        <v>21.21</v>
      </c>
      <c r="G119" s="67">
        <f>F119*D119</f>
        <v>65.751000000000005</v>
      </c>
    </row>
    <row r="120" spans="1:12" ht="15" customHeight="1" x14ac:dyDescent="0.25">
      <c r="A120" s="132"/>
      <c r="B120" s="64" t="s">
        <v>380</v>
      </c>
      <c r="C120" s="65" t="s">
        <v>353</v>
      </c>
      <c r="D120" s="66">
        <v>1</v>
      </c>
      <c r="E120" s="66">
        <v>7</v>
      </c>
      <c r="F120" s="67">
        <v>47.52</v>
      </c>
      <c r="G120" s="67">
        <f>F120*D120</f>
        <v>47.52</v>
      </c>
    </row>
    <row r="121" spans="1:12" ht="15" customHeight="1" x14ac:dyDescent="0.25">
      <c r="A121" s="132"/>
      <c r="B121" s="64" t="s">
        <v>136</v>
      </c>
      <c r="C121" s="65" t="s">
        <v>64</v>
      </c>
      <c r="D121" s="66">
        <v>1.1000000000000001</v>
      </c>
      <c r="E121" s="66">
        <v>10</v>
      </c>
      <c r="F121" s="67">
        <v>44</v>
      </c>
      <c r="G121" s="67">
        <f>F121*D121</f>
        <v>48.400000000000006</v>
      </c>
    </row>
    <row r="122" spans="1:12" s="13" customFormat="1" ht="15" customHeight="1" x14ac:dyDescent="0.2">
      <c r="A122" s="141"/>
      <c r="B122" s="105" t="s">
        <v>24</v>
      </c>
      <c r="C122" s="89"/>
      <c r="D122" s="32"/>
      <c r="E122" s="106">
        <f>SUM(E118:E121)</f>
        <v>44</v>
      </c>
      <c r="F122" s="29"/>
      <c r="G122" s="107">
        <f>SUM(G118:G121)</f>
        <v>210.07100000000003</v>
      </c>
    </row>
    <row r="123" spans="1:12" s="443" customFormat="1" ht="18.95" customHeight="1" x14ac:dyDescent="0.25">
      <c r="A123" s="439" t="s">
        <v>32</v>
      </c>
      <c r="B123" s="440" t="s">
        <v>245</v>
      </c>
      <c r="C123" s="441" t="s">
        <v>34</v>
      </c>
      <c r="D123" s="441" t="s">
        <v>345</v>
      </c>
      <c r="E123" s="441" t="s">
        <v>346</v>
      </c>
      <c r="F123" s="442" t="s">
        <v>347</v>
      </c>
      <c r="G123" s="442" t="s">
        <v>348</v>
      </c>
      <c r="K123" s="444"/>
      <c r="L123" s="444"/>
    </row>
    <row r="124" spans="1:12" ht="15" customHeight="1" x14ac:dyDescent="0.25">
      <c r="A124" s="28" t="s">
        <v>207</v>
      </c>
      <c r="B124" s="108" t="s">
        <v>417</v>
      </c>
      <c r="C124" s="62"/>
      <c r="F124" s="17"/>
      <c r="G124" s="17"/>
    </row>
    <row r="125" spans="1:12" ht="15" customHeight="1" x14ac:dyDescent="0.25">
      <c r="A125" s="142"/>
      <c r="B125" s="109" t="s">
        <v>355</v>
      </c>
      <c r="C125"/>
      <c r="F125" s="17"/>
      <c r="G125" s="17"/>
    </row>
    <row r="126" spans="1:12" ht="15" customHeight="1" x14ac:dyDescent="0.25">
      <c r="A126" s="140"/>
      <c r="B126" s="73" t="s">
        <v>381</v>
      </c>
      <c r="C126"/>
      <c r="F126" s="17"/>
      <c r="G126" s="17"/>
    </row>
    <row r="127" spans="1:12" ht="15" customHeight="1" x14ac:dyDescent="0.25">
      <c r="A127" s="140"/>
      <c r="B127" s="77" t="s">
        <v>136</v>
      </c>
      <c r="C127" s="77" t="s">
        <v>64</v>
      </c>
      <c r="D127" s="78">
        <v>1.05</v>
      </c>
      <c r="E127" s="78">
        <v>10</v>
      </c>
      <c r="F127" s="79">
        <v>44</v>
      </c>
      <c r="G127" s="79">
        <f>F127*D127</f>
        <v>46.2</v>
      </c>
    </row>
    <row r="128" spans="1:12" ht="15" customHeight="1" x14ac:dyDescent="0.25">
      <c r="A128" s="140"/>
      <c r="B128" s="77" t="s">
        <v>382</v>
      </c>
      <c r="C128" s="77" t="s">
        <v>351</v>
      </c>
      <c r="D128" s="78">
        <v>3.1</v>
      </c>
      <c r="E128" s="78">
        <v>17</v>
      </c>
      <c r="F128" s="79">
        <v>25.89</v>
      </c>
      <c r="G128" s="79">
        <f>F128*D128</f>
        <v>80.259</v>
      </c>
    </row>
    <row r="129" spans="1:12" ht="15" customHeight="1" x14ac:dyDescent="0.25">
      <c r="A129" s="140"/>
      <c r="B129" s="80" t="s">
        <v>383</v>
      </c>
      <c r="C129" s="77" t="s">
        <v>353</v>
      </c>
      <c r="D129" s="78">
        <v>1</v>
      </c>
      <c r="E129" s="78">
        <v>7</v>
      </c>
      <c r="F129" s="79">
        <v>67.03</v>
      </c>
      <c r="G129" s="79">
        <f>F129*D129</f>
        <v>67.03</v>
      </c>
    </row>
    <row r="130" spans="1:12" ht="15" customHeight="1" x14ac:dyDescent="0.25">
      <c r="A130" s="140"/>
      <c r="B130" s="80" t="s">
        <v>136</v>
      </c>
      <c r="C130" s="77" t="s">
        <v>64</v>
      </c>
      <c r="D130" s="78">
        <v>1.05</v>
      </c>
      <c r="E130" s="78">
        <v>10</v>
      </c>
      <c r="F130" s="79">
        <v>44</v>
      </c>
      <c r="G130" s="79">
        <f>F130*D130</f>
        <v>46.2</v>
      </c>
    </row>
    <row r="131" spans="1:12" s="13" customFormat="1" ht="15" customHeight="1" x14ac:dyDescent="0.2">
      <c r="A131" s="143"/>
      <c r="B131" s="102" t="s">
        <v>24</v>
      </c>
      <c r="C131" s="72"/>
      <c r="D131" s="35"/>
      <c r="E131" s="103">
        <f>SUM(E127:E130)</f>
        <v>44</v>
      </c>
      <c r="F131" s="30"/>
      <c r="G131" s="104">
        <f>SUM(G127:G130)</f>
        <v>239.68900000000002</v>
      </c>
    </row>
    <row r="132" spans="1:12" s="443" customFormat="1" ht="18.95" customHeight="1" x14ac:dyDescent="0.25">
      <c r="A132" s="439" t="s">
        <v>32</v>
      </c>
      <c r="B132" s="440" t="s">
        <v>245</v>
      </c>
      <c r="C132" s="441" t="s">
        <v>34</v>
      </c>
      <c r="D132" s="441" t="s">
        <v>345</v>
      </c>
      <c r="E132" s="441" t="s">
        <v>346</v>
      </c>
      <c r="F132" s="442" t="s">
        <v>347</v>
      </c>
      <c r="G132" s="442" t="s">
        <v>348</v>
      </c>
      <c r="K132" s="444"/>
      <c r="L132" s="444"/>
    </row>
    <row r="133" spans="1:12" ht="15" customHeight="1" x14ac:dyDescent="0.25">
      <c r="A133" s="31" t="s">
        <v>208</v>
      </c>
      <c r="B133" s="111" t="s">
        <v>384</v>
      </c>
      <c r="C133" s="62"/>
      <c r="F133" s="17"/>
      <c r="G133" s="17"/>
    </row>
    <row r="134" spans="1:12" ht="15" customHeight="1" x14ac:dyDescent="0.25">
      <c r="A134" s="131"/>
      <c r="B134" s="112" t="s">
        <v>385</v>
      </c>
      <c r="C134"/>
      <c r="F134" s="17"/>
      <c r="G134" s="17"/>
    </row>
    <row r="135" spans="1:12" ht="15" customHeight="1" x14ac:dyDescent="0.25">
      <c r="A135" s="132"/>
      <c r="B135" s="112" t="s">
        <v>355</v>
      </c>
      <c r="C135"/>
      <c r="F135" s="17"/>
      <c r="G135" s="17"/>
    </row>
    <row r="136" spans="1:12" ht="15" customHeight="1" x14ac:dyDescent="0.25">
      <c r="A136" s="132"/>
      <c r="B136" s="112" t="s">
        <v>386</v>
      </c>
      <c r="C136"/>
      <c r="F136" s="17"/>
      <c r="G136" s="17"/>
    </row>
    <row r="137" spans="1:12" ht="15" customHeight="1" x14ac:dyDescent="0.25">
      <c r="A137" s="132"/>
      <c r="B137" s="112" t="s">
        <v>387</v>
      </c>
      <c r="C137"/>
      <c r="F137" s="17"/>
      <c r="G137" s="17"/>
    </row>
    <row r="138" spans="1:12" ht="15" customHeight="1" x14ac:dyDescent="0.25">
      <c r="A138" s="132"/>
      <c r="B138" s="112" t="s">
        <v>388</v>
      </c>
      <c r="C138"/>
      <c r="F138" s="17"/>
      <c r="G138" s="17"/>
    </row>
    <row r="139" spans="1:12" ht="15" customHeight="1" x14ac:dyDescent="0.25">
      <c r="A139" s="132"/>
      <c r="B139" s="112" t="s">
        <v>389</v>
      </c>
      <c r="C139"/>
      <c r="F139" s="17"/>
      <c r="G139" s="17"/>
    </row>
    <row r="140" spans="1:12" ht="15" customHeight="1" x14ac:dyDescent="0.25">
      <c r="A140" s="132"/>
      <c r="B140" s="112" t="s">
        <v>390</v>
      </c>
      <c r="C140"/>
      <c r="F140" s="17"/>
      <c r="G140" s="17"/>
    </row>
    <row r="141" spans="1:12" ht="15" customHeight="1" x14ac:dyDescent="0.25">
      <c r="A141" s="132"/>
      <c r="B141" s="112" t="s">
        <v>391</v>
      </c>
      <c r="C141"/>
      <c r="F141" s="17"/>
      <c r="G141" s="17"/>
    </row>
    <row r="142" spans="1:12" ht="15" customHeight="1" x14ac:dyDescent="0.25">
      <c r="A142" s="132"/>
      <c r="B142" s="112" t="s">
        <v>392</v>
      </c>
      <c r="C142"/>
      <c r="F142" s="17"/>
      <c r="G142" s="17"/>
    </row>
    <row r="143" spans="1:12" ht="15" customHeight="1" x14ac:dyDescent="0.25">
      <c r="A143" s="132"/>
      <c r="B143" s="113"/>
      <c r="C143"/>
      <c r="F143" s="17"/>
      <c r="G143" s="17"/>
    </row>
    <row r="144" spans="1:12" ht="15" customHeight="1" x14ac:dyDescent="0.25">
      <c r="A144" s="132"/>
      <c r="B144" s="114" t="s">
        <v>393</v>
      </c>
      <c r="C144" s="65" t="s">
        <v>394</v>
      </c>
      <c r="D144" s="66">
        <v>0.5</v>
      </c>
      <c r="E144" s="66">
        <v>10</v>
      </c>
      <c r="F144" s="67">
        <v>54.52</v>
      </c>
      <c r="G144" s="67">
        <f t="shared" ref="G144:G154" si="45">F144*D144</f>
        <v>27.26</v>
      </c>
    </row>
    <row r="145" spans="1:14" ht="15" customHeight="1" x14ac:dyDescent="0.25">
      <c r="A145" s="132"/>
      <c r="B145" s="64" t="s">
        <v>136</v>
      </c>
      <c r="C145" s="65" t="s">
        <v>64</v>
      </c>
      <c r="D145" s="66">
        <v>1.05</v>
      </c>
      <c r="E145" s="66">
        <v>10</v>
      </c>
      <c r="F145" s="67">
        <v>44</v>
      </c>
      <c r="G145" s="67">
        <f t="shared" si="45"/>
        <v>46.2</v>
      </c>
    </row>
    <row r="146" spans="1:14" ht="15" customHeight="1" x14ac:dyDescent="0.25">
      <c r="A146" s="132"/>
      <c r="B146" s="64" t="s">
        <v>136</v>
      </c>
      <c r="C146" s="65" t="s">
        <v>64</v>
      </c>
      <c r="D146" s="66">
        <v>1.05</v>
      </c>
      <c r="E146" s="66">
        <v>10</v>
      </c>
      <c r="F146" s="67">
        <v>44</v>
      </c>
      <c r="G146" s="67">
        <f t="shared" si="45"/>
        <v>46.2</v>
      </c>
    </row>
    <row r="147" spans="1:14" ht="15" customHeight="1" x14ac:dyDescent="0.25">
      <c r="A147" s="132"/>
      <c r="B147" s="64" t="s">
        <v>382</v>
      </c>
      <c r="C147" s="65" t="s">
        <v>351</v>
      </c>
      <c r="D147" s="66">
        <v>3.1</v>
      </c>
      <c r="E147" s="66">
        <v>17</v>
      </c>
      <c r="F147" s="67">
        <v>25.89</v>
      </c>
      <c r="G147" s="67">
        <f t="shared" si="45"/>
        <v>80.259</v>
      </c>
    </row>
    <row r="148" spans="1:14" ht="15" customHeight="1" x14ac:dyDescent="0.25">
      <c r="A148" s="132"/>
      <c r="B148" s="64" t="s">
        <v>395</v>
      </c>
      <c r="C148" s="65" t="s">
        <v>353</v>
      </c>
      <c r="D148" s="66">
        <v>1</v>
      </c>
      <c r="E148" s="66">
        <v>7</v>
      </c>
      <c r="F148" s="67">
        <v>80.14</v>
      </c>
      <c r="G148" s="67">
        <f t="shared" si="45"/>
        <v>80.14</v>
      </c>
    </row>
    <row r="149" spans="1:14" ht="15" customHeight="1" x14ac:dyDescent="0.25">
      <c r="A149" s="132"/>
      <c r="B149" s="64" t="s">
        <v>395</v>
      </c>
      <c r="C149" s="65" t="s">
        <v>353</v>
      </c>
      <c r="D149" s="66">
        <v>1</v>
      </c>
      <c r="E149" s="66">
        <v>7</v>
      </c>
      <c r="F149" s="67">
        <v>80.14</v>
      </c>
      <c r="G149" s="67">
        <f t="shared" si="45"/>
        <v>80.14</v>
      </c>
    </row>
    <row r="150" spans="1:14" ht="15" customHeight="1" x14ac:dyDescent="0.25">
      <c r="A150" s="132"/>
      <c r="B150" s="64" t="s">
        <v>382</v>
      </c>
      <c r="C150" s="65" t="s">
        <v>351</v>
      </c>
      <c r="D150" s="66">
        <v>3.1</v>
      </c>
      <c r="E150" s="66">
        <v>17</v>
      </c>
      <c r="F150" s="67">
        <v>25.89</v>
      </c>
      <c r="G150" s="67">
        <f t="shared" si="45"/>
        <v>80.259</v>
      </c>
    </row>
    <row r="151" spans="1:14" ht="15" customHeight="1" x14ac:dyDescent="0.25">
      <c r="A151" s="132"/>
      <c r="B151" s="64" t="s">
        <v>413</v>
      </c>
      <c r="C151" s="65" t="s">
        <v>309</v>
      </c>
      <c r="D151" s="66">
        <v>1.1000000000000001</v>
      </c>
      <c r="E151" s="66">
        <v>3</v>
      </c>
      <c r="F151" s="67">
        <v>26.25</v>
      </c>
      <c r="G151" s="67">
        <f t="shared" si="45"/>
        <v>28.875000000000004</v>
      </c>
    </row>
    <row r="152" spans="1:14" ht="15" customHeight="1" x14ac:dyDescent="0.25">
      <c r="A152" s="132"/>
      <c r="B152" s="64" t="s">
        <v>136</v>
      </c>
      <c r="C152" s="65" t="s">
        <v>64</v>
      </c>
      <c r="D152" s="66">
        <v>1.05</v>
      </c>
      <c r="E152" s="66">
        <v>10</v>
      </c>
      <c r="F152" s="67">
        <v>41.58</v>
      </c>
      <c r="G152" s="67">
        <f t="shared" si="45"/>
        <v>43.658999999999999</v>
      </c>
    </row>
    <row r="153" spans="1:14" ht="15" customHeight="1" x14ac:dyDescent="0.25">
      <c r="A153" s="132"/>
      <c r="B153" s="64" t="s">
        <v>136</v>
      </c>
      <c r="C153" s="65" t="s">
        <v>64</v>
      </c>
      <c r="D153" s="66">
        <v>1.05</v>
      </c>
      <c r="E153" s="66">
        <v>10</v>
      </c>
      <c r="F153" s="67">
        <v>41.58</v>
      </c>
      <c r="G153" s="67">
        <f t="shared" si="45"/>
        <v>43.658999999999999</v>
      </c>
    </row>
    <row r="154" spans="1:14" ht="15" customHeight="1" x14ac:dyDescent="0.25">
      <c r="A154" s="132"/>
      <c r="B154" s="115" t="s">
        <v>393</v>
      </c>
      <c r="C154" s="65" t="s">
        <v>394</v>
      </c>
      <c r="D154" s="66">
        <v>0.5</v>
      </c>
      <c r="E154" s="66">
        <v>10</v>
      </c>
      <c r="F154" s="67">
        <v>51.92</v>
      </c>
      <c r="G154" s="67">
        <f t="shared" si="45"/>
        <v>25.96</v>
      </c>
    </row>
    <row r="155" spans="1:14" s="13" customFormat="1" ht="15" customHeight="1" x14ac:dyDescent="0.2">
      <c r="A155" s="141"/>
      <c r="B155" s="105" t="s">
        <v>24</v>
      </c>
      <c r="C155" s="89"/>
      <c r="D155" s="32"/>
      <c r="E155" s="106">
        <f>SUM(E144:E154)</f>
        <v>111</v>
      </c>
      <c r="F155" s="29"/>
      <c r="G155" s="107">
        <f>SUM(G144:G154)</f>
        <v>582.6110000000001</v>
      </c>
    </row>
    <row r="156" spans="1:14" s="443" customFormat="1" ht="18.95" customHeight="1" x14ac:dyDescent="0.25">
      <c r="A156" s="439" t="s">
        <v>32</v>
      </c>
      <c r="B156" s="440" t="s">
        <v>245</v>
      </c>
      <c r="C156" s="441" t="s">
        <v>34</v>
      </c>
      <c r="D156" s="441" t="s">
        <v>345</v>
      </c>
      <c r="E156" s="441" t="s">
        <v>346</v>
      </c>
      <c r="F156" s="442" t="s">
        <v>347</v>
      </c>
      <c r="G156" s="442" t="s">
        <v>348</v>
      </c>
      <c r="K156" s="444"/>
      <c r="L156" s="444"/>
    </row>
    <row r="157" spans="1:14" s="13" customFormat="1" ht="15" customHeight="1" x14ac:dyDescent="0.2">
      <c r="A157" s="156" t="s">
        <v>209</v>
      </c>
      <c r="B157" s="157" t="s">
        <v>419</v>
      </c>
      <c r="C157" s="145"/>
      <c r="D157" s="146"/>
      <c r="E157" s="147"/>
      <c r="F157" s="148"/>
      <c r="G157" s="149"/>
    </row>
    <row r="158" spans="1:14" s="13" customFormat="1" ht="59.25" customHeight="1" x14ac:dyDescent="0.2">
      <c r="A158" s="158"/>
      <c r="B158" s="159" t="s">
        <v>427</v>
      </c>
      <c r="C158" s="145"/>
      <c r="D158" s="146"/>
      <c r="E158" s="147"/>
      <c r="F158" s="148"/>
      <c r="G158" s="149"/>
    </row>
    <row r="159" spans="1:14" s="13" customFormat="1" ht="15" customHeight="1" x14ac:dyDescent="0.2">
      <c r="A159" s="156"/>
      <c r="B159" s="160" t="s">
        <v>420</v>
      </c>
      <c r="C159" s="161" t="s">
        <v>421</v>
      </c>
      <c r="D159" s="162">
        <v>3.1</v>
      </c>
      <c r="E159" s="285">
        <v>20</v>
      </c>
      <c r="F159" s="163">
        <v>25.89</v>
      </c>
      <c r="G159" s="164">
        <f>F159*D159</f>
        <v>80.259</v>
      </c>
    </row>
    <row r="160" spans="1:14" ht="15" customHeight="1" x14ac:dyDescent="0.25">
      <c r="A160" s="156"/>
      <c r="B160" s="160" t="s">
        <v>422</v>
      </c>
      <c r="C160" s="161" t="s">
        <v>423</v>
      </c>
      <c r="D160" s="162">
        <v>1</v>
      </c>
      <c r="E160" s="285">
        <v>7</v>
      </c>
      <c r="F160" s="165">
        <v>80.14</v>
      </c>
      <c r="G160" s="166">
        <f>F160*D160</f>
        <v>80.14</v>
      </c>
      <c r="H160" s="13"/>
      <c r="I160" s="13"/>
      <c r="J160" s="13"/>
      <c r="K160" s="13"/>
      <c r="L160" s="13"/>
      <c r="M160" s="13"/>
      <c r="N160" s="13"/>
    </row>
    <row r="161" spans="1:14" ht="15" customHeight="1" x14ac:dyDescent="0.25">
      <c r="A161" s="156"/>
      <c r="B161" s="160" t="s">
        <v>424</v>
      </c>
      <c r="C161" s="161" t="s">
        <v>425</v>
      </c>
      <c r="D161" s="162">
        <v>0.03</v>
      </c>
      <c r="E161" s="285">
        <v>3</v>
      </c>
      <c r="F161" s="165">
        <v>272.12</v>
      </c>
      <c r="G161" s="166">
        <f>F161*D161</f>
        <v>8.1636000000000006</v>
      </c>
      <c r="H161" s="13"/>
      <c r="I161" s="13"/>
      <c r="J161" s="13"/>
      <c r="K161" s="13"/>
      <c r="L161" s="13"/>
      <c r="M161" s="13"/>
      <c r="N161" s="13"/>
    </row>
    <row r="162" spans="1:14" ht="15" customHeight="1" x14ac:dyDescent="0.25">
      <c r="A162" s="156"/>
      <c r="B162" s="160" t="s">
        <v>426</v>
      </c>
      <c r="C162" s="161" t="s">
        <v>423</v>
      </c>
      <c r="D162" s="162">
        <v>1.1000000000000001</v>
      </c>
      <c r="E162" s="285">
        <v>10</v>
      </c>
      <c r="F162" s="165">
        <v>43.66</v>
      </c>
      <c r="G162" s="166">
        <f>F162*D162</f>
        <v>48.026000000000003</v>
      </c>
      <c r="H162" s="13"/>
      <c r="I162" s="13"/>
      <c r="J162" s="13"/>
      <c r="K162" s="13"/>
      <c r="L162" s="13"/>
      <c r="M162" s="13"/>
      <c r="N162" s="13"/>
    </row>
    <row r="163" spans="1:14" ht="15" customHeight="1" x14ac:dyDescent="0.25">
      <c r="A163" s="167"/>
      <c r="B163" s="168" t="s">
        <v>24</v>
      </c>
      <c r="C163" s="169"/>
      <c r="D163" s="170"/>
      <c r="E163" s="286">
        <f>SUM(E159:E162)</f>
        <v>40</v>
      </c>
      <c r="F163" s="172"/>
      <c r="G163" s="173">
        <f>SUM(G159:G162)</f>
        <v>216.58860000000001</v>
      </c>
      <c r="H163" s="13"/>
      <c r="I163" s="13"/>
      <c r="J163" s="13"/>
      <c r="K163" s="13"/>
      <c r="L163" s="13"/>
      <c r="M163" s="13"/>
      <c r="N163" s="13"/>
    </row>
    <row r="164" spans="1:14" s="443" customFormat="1" ht="18.95" customHeight="1" x14ac:dyDescent="0.25">
      <c r="A164" s="439" t="s">
        <v>32</v>
      </c>
      <c r="B164" s="440" t="s">
        <v>245</v>
      </c>
      <c r="C164" s="441" t="s">
        <v>34</v>
      </c>
      <c r="D164" s="441" t="s">
        <v>345</v>
      </c>
      <c r="E164" s="441" t="s">
        <v>346</v>
      </c>
      <c r="F164" s="442" t="s">
        <v>347</v>
      </c>
      <c r="G164" s="442" t="s">
        <v>348</v>
      </c>
      <c r="K164" s="444"/>
      <c r="L164" s="444"/>
    </row>
    <row r="165" spans="1:14" ht="15" customHeight="1" x14ac:dyDescent="0.25">
      <c r="A165" s="141" t="s">
        <v>210</v>
      </c>
      <c r="B165" s="61" t="s">
        <v>429</v>
      </c>
      <c r="C165" s="145"/>
      <c r="D165" s="146"/>
      <c r="E165" s="147"/>
      <c r="F165" s="148"/>
      <c r="G165" s="153"/>
      <c r="H165" s="13"/>
      <c r="I165" s="13"/>
      <c r="J165" s="13"/>
      <c r="K165" s="13"/>
      <c r="L165" s="13"/>
      <c r="M165" s="13"/>
      <c r="N165" s="13"/>
    </row>
    <row r="166" spans="1:14" ht="45" customHeight="1" x14ac:dyDescent="0.25">
      <c r="A166" s="180"/>
      <c r="B166" s="178" t="s">
        <v>436</v>
      </c>
      <c r="C166" s="145"/>
      <c r="D166" s="146"/>
      <c r="E166" s="147"/>
      <c r="F166" s="148"/>
      <c r="G166" s="153"/>
      <c r="H166" s="13"/>
      <c r="I166" s="13"/>
      <c r="J166" s="13"/>
      <c r="K166" s="13"/>
      <c r="L166" s="13"/>
      <c r="M166" s="13"/>
      <c r="N166" s="13"/>
    </row>
    <row r="167" spans="1:14" ht="15" customHeight="1" x14ac:dyDescent="0.25">
      <c r="A167" s="141"/>
      <c r="B167" s="179" t="s">
        <v>430</v>
      </c>
      <c r="C167" s="174" t="s">
        <v>421</v>
      </c>
      <c r="D167" s="175">
        <v>6.5</v>
      </c>
      <c r="E167" s="282">
        <v>20</v>
      </c>
      <c r="F167" s="176">
        <v>13.74</v>
      </c>
      <c r="G167" s="176">
        <f t="shared" ref="G167:G172" si="46">F167*D167</f>
        <v>89.31</v>
      </c>
      <c r="H167" s="13"/>
      <c r="I167" s="13"/>
      <c r="J167" s="13"/>
      <c r="K167" s="13"/>
      <c r="L167" s="13"/>
      <c r="M167" s="13"/>
      <c r="N167" s="13"/>
    </row>
    <row r="168" spans="1:14" ht="15" customHeight="1" x14ac:dyDescent="0.25">
      <c r="A168" s="141"/>
      <c r="B168" s="179" t="s">
        <v>422</v>
      </c>
      <c r="C168" s="174" t="s">
        <v>431</v>
      </c>
      <c r="D168" s="175">
        <v>1</v>
      </c>
      <c r="E168" s="282">
        <v>7</v>
      </c>
      <c r="F168" s="176">
        <v>80.14</v>
      </c>
      <c r="G168" s="176">
        <f t="shared" si="46"/>
        <v>80.14</v>
      </c>
      <c r="H168" s="13"/>
      <c r="I168" s="13"/>
      <c r="J168" s="13"/>
      <c r="K168" s="13"/>
      <c r="L168" s="13"/>
      <c r="M168" s="13"/>
      <c r="N168" s="13"/>
    </row>
    <row r="169" spans="1:14" ht="15" customHeight="1" x14ac:dyDescent="0.25">
      <c r="A169" s="141"/>
      <c r="B169" s="179" t="s">
        <v>432</v>
      </c>
      <c r="C169" s="174" t="s">
        <v>431</v>
      </c>
      <c r="D169" s="175">
        <v>1</v>
      </c>
      <c r="E169" s="282">
        <v>7</v>
      </c>
      <c r="F169" s="176">
        <v>41.88</v>
      </c>
      <c r="G169" s="176">
        <f t="shared" si="46"/>
        <v>41.88</v>
      </c>
      <c r="H169" s="13"/>
      <c r="I169" s="13"/>
      <c r="J169" s="13"/>
      <c r="K169" s="13"/>
      <c r="L169" s="13"/>
      <c r="M169" s="13"/>
      <c r="N169" s="13"/>
    </row>
    <row r="170" spans="1:14" ht="15" customHeight="1" x14ac:dyDescent="0.25">
      <c r="A170" s="141"/>
      <c r="B170" s="179" t="s">
        <v>433</v>
      </c>
      <c r="C170" s="174" t="s">
        <v>423</v>
      </c>
      <c r="D170" s="175">
        <v>1.2</v>
      </c>
      <c r="E170" s="282">
        <v>5</v>
      </c>
      <c r="F170" s="176">
        <v>26.25</v>
      </c>
      <c r="G170" s="176">
        <f t="shared" si="46"/>
        <v>31.5</v>
      </c>
      <c r="H170" s="13"/>
      <c r="I170" s="13"/>
      <c r="J170" s="13"/>
      <c r="K170" s="13"/>
      <c r="L170" s="13"/>
      <c r="M170" s="13"/>
      <c r="N170" s="13"/>
    </row>
    <row r="171" spans="1:14" ht="15" customHeight="1" x14ac:dyDescent="0.25">
      <c r="A171" s="141"/>
      <c r="B171" s="179" t="s">
        <v>434</v>
      </c>
      <c r="C171" s="174" t="s">
        <v>421</v>
      </c>
      <c r="D171" s="175">
        <v>2.4</v>
      </c>
      <c r="E171" s="282">
        <v>7</v>
      </c>
      <c r="F171" s="176">
        <v>7.47</v>
      </c>
      <c r="G171" s="176">
        <f t="shared" si="46"/>
        <v>17.927999999999997</v>
      </c>
      <c r="H171" s="13"/>
      <c r="I171" s="13"/>
      <c r="J171" s="13"/>
      <c r="K171" s="13"/>
      <c r="L171" s="13"/>
      <c r="M171" s="13"/>
      <c r="N171" s="13"/>
    </row>
    <row r="172" spans="1:14" ht="18" customHeight="1" x14ac:dyDescent="0.25">
      <c r="A172" s="141"/>
      <c r="B172" s="179" t="s">
        <v>435</v>
      </c>
      <c r="C172" s="174" t="s">
        <v>421</v>
      </c>
      <c r="D172" s="175">
        <v>9.1999999999999993</v>
      </c>
      <c r="E172" s="282">
        <v>18</v>
      </c>
      <c r="F172" s="176">
        <v>27.82</v>
      </c>
      <c r="G172" s="176">
        <f t="shared" si="46"/>
        <v>255.94399999999999</v>
      </c>
      <c r="H172" s="13"/>
      <c r="I172" s="13"/>
      <c r="J172" s="13"/>
      <c r="K172" s="13"/>
      <c r="L172" s="13"/>
      <c r="M172" s="13"/>
      <c r="N172" s="13"/>
    </row>
    <row r="173" spans="1:14" ht="15" customHeight="1" x14ac:dyDescent="0.25">
      <c r="A173" s="144"/>
      <c r="B173" s="105" t="s">
        <v>40</v>
      </c>
      <c r="C173" s="89"/>
      <c r="D173" s="32"/>
      <c r="E173" s="283">
        <f>SUM(E167:E172)</f>
        <v>64</v>
      </c>
      <c r="F173" s="29"/>
      <c r="G173" s="177">
        <f>SUM(G167:G172)</f>
        <v>516.702</v>
      </c>
      <c r="H173" s="13"/>
      <c r="I173" s="13"/>
      <c r="J173" s="13"/>
      <c r="K173" s="13"/>
      <c r="L173" s="13"/>
      <c r="M173" s="13"/>
      <c r="N173" s="13"/>
    </row>
    <row r="174" spans="1:14" s="443" customFormat="1" ht="18.95" customHeight="1" x14ac:dyDescent="0.25">
      <c r="A174" s="439" t="s">
        <v>32</v>
      </c>
      <c r="B174" s="440" t="s">
        <v>245</v>
      </c>
      <c r="C174" s="441" t="s">
        <v>34</v>
      </c>
      <c r="D174" s="441" t="s">
        <v>345</v>
      </c>
      <c r="E174" s="441" t="s">
        <v>346</v>
      </c>
      <c r="F174" s="442" t="s">
        <v>347</v>
      </c>
      <c r="G174" s="442" t="s">
        <v>348</v>
      </c>
      <c r="K174" s="444"/>
      <c r="L174" s="444"/>
    </row>
    <row r="175" spans="1:14" s="13" customFormat="1" ht="15" customHeight="1" x14ac:dyDescent="0.2">
      <c r="A175" s="156" t="s">
        <v>211</v>
      </c>
      <c r="B175" s="157" t="s">
        <v>440</v>
      </c>
      <c r="C175" s="145"/>
      <c r="D175" s="146"/>
      <c r="E175" s="287"/>
      <c r="F175" s="148"/>
      <c r="G175" s="153"/>
    </row>
    <row r="176" spans="1:14" ht="32.25" customHeight="1" x14ac:dyDescent="0.25">
      <c r="A176" s="158"/>
      <c r="B176" s="159" t="s">
        <v>438</v>
      </c>
      <c r="C176" s="145"/>
      <c r="D176" s="146"/>
      <c r="E176" s="287"/>
      <c r="F176" s="148"/>
      <c r="G176" s="153"/>
      <c r="H176" s="13"/>
      <c r="I176" s="13"/>
      <c r="J176" s="13"/>
      <c r="K176" s="13"/>
      <c r="L176" s="13"/>
      <c r="M176" s="13"/>
      <c r="N176" s="13"/>
    </row>
    <row r="177" spans="1:14" ht="15" customHeight="1" x14ac:dyDescent="0.25">
      <c r="A177" s="156"/>
      <c r="B177" s="161" t="s">
        <v>439</v>
      </c>
      <c r="C177" s="161" t="s">
        <v>431</v>
      </c>
      <c r="D177" s="183">
        <v>1</v>
      </c>
      <c r="E177" s="285">
        <v>23</v>
      </c>
      <c r="F177" s="184">
        <v>179.93</v>
      </c>
      <c r="G177" s="164">
        <f>F177*D177</f>
        <v>179.93</v>
      </c>
      <c r="H177" s="13"/>
      <c r="I177" s="13"/>
      <c r="J177" s="13"/>
      <c r="K177" s="13"/>
      <c r="L177" s="13"/>
      <c r="M177" s="13"/>
      <c r="N177" s="13"/>
    </row>
    <row r="178" spans="1:14" ht="15" customHeight="1" x14ac:dyDescent="0.25">
      <c r="A178" s="167"/>
      <c r="B178" s="168" t="s">
        <v>40</v>
      </c>
      <c r="C178" s="169"/>
      <c r="D178" s="170"/>
      <c r="E178" s="286">
        <f>SUM(E177)</f>
        <v>23</v>
      </c>
      <c r="F178" s="172"/>
      <c r="G178" s="173">
        <f>SUM(G177)</f>
        <v>179.93</v>
      </c>
      <c r="H178" s="13"/>
      <c r="I178" s="13"/>
      <c r="J178" s="13"/>
      <c r="K178" s="13"/>
      <c r="L178" s="13"/>
      <c r="M178" s="13"/>
      <c r="N178" s="13"/>
    </row>
    <row r="179" spans="1:14" s="443" customFormat="1" ht="18.95" customHeight="1" x14ac:dyDescent="0.25">
      <c r="A179" s="439" t="s">
        <v>32</v>
      </c>
      <c r="B179" s="440" t="s">
        <v>245</v>
      </c>
      <c r="C179" s="441" t="s">
        <v>34</v>
      </c>
      <c r="D179" s="441" t="s">
        <v>345</v>
      </c>
      <c r="E179" s="441" t="s">
        <v>346</v>
      </c>
      <c r="F179" s="442" t="s">
        <v>347</v>
      </c>
      <c r="G179" s="442" t="s">
        <v>348</v>
      </c>
      <c r="K179" s="444"/>
      <c r="L179" s="444"/>
    </row>
    <row r="180" spans="1:14" ht="15" customHeight="1" x14ac:dyDescent="0.25">
      <c r="A180" s="141" t="s">
        <v>212</v>
      </c>
      <c r="B180" s="185" t="s">
        <v>441</v>
      </c>
      <c r="C180" s="181"/>
      <c r="D180" s="146"/>
      <c r="E180" s="147"/>
      <c r="F180" s="148"/>
      <c r="G180" s="153"/>
      <c r="H180" s="13"/>
      <c r="I180" s="13"/>
      <c r="J180" s="13"/>
      <c r="K180" s="13"/>
      <c r="L180" s="13"/>
      <c r="M180" s="13"/>
      <c r="N180" s="13"/>
    </row>
    <row r="181" spans="1:14" ht="72" customHeight="1" x14ac:dyDescent="0.25">
      <c r="A181" s="180"/>
      <c r="B181" s="186" t="s">
        <v>442</v>
      </c>
      <c r="C181" s="182"/>
      <c r="D181" s="150"/>
      <c r="E181" s="151"/>
      <c r="F181" s="152"/>
      <c r="G181" s="154"/>
      <c r="H181" s="13"/>
      <c r="I181" s="13"/>
      <c r="J181" s="13"/>
      <c r="K181" s="13"/>
      <c r="L181" s="13"/>
      <c r="M181" s="13"/>
      <c r="N181" s="13"/>
    </row>
    <row r="182" spans="1:14" ht="15" customHeight="1" x14ac:dyDescent="0.25">
      <c r="A182" s="141"/>
      <c r="B182" s="179" t="s">
        <v>524</v>
      </c>
      <c r="C182" s="174" t="s">
        <v>423</v>
      </c>
      <c r="D182" s="175">
        <v>1.05</v>
      </c>
      <c r="E182" s="289">
        <v>18</v>
      </c>
      <c r="F182" s="289">
        <v>122</v>
      </c>
      <c r="G182" s="290">
        <f>F182*D182</f>
        <v>128.1</v>
      </c>
      <c r="H182" s="13"/>
      <c r="I182" s="13"/>
      <c r="J182" s="13"/>
      <c r="K182" s="13"/>
      <c r="L182" s="13"/>
      <c r="M182" s="13"/>
      <c r="N182" s="13"/>
    </row>
    <row r="183" spans="1:14" ht="15" customHeight="1" x14ac:dyDescent="0.25">
      <c r="A183" s="141"/>
      <c r="B183" s="179" t="s">
        <v>434</v>
      </c>
      <c r="C183" s="174" t="s">
        <v>421</v>
      </c>
      <c r="D183" s="175">
        <v>2.2999999999999998</v>
      </c>
      <c r="E183" s="282">
        <v>8</v>
      </c>
      <c r="F183" s="187">
        <v>7.47</v>
      </c>
      <c r="G183" s="188">
        <f t="shared" ref="G183:G192" si="47">F183*D183</f>
        <v>17.180999999999997</v>
      </c>
      <c r="H183" s="13"/>
      <c r="I183" s="13"/>
      <c r="J183" s="13"/>
      <c r="K183" s="13"/>
      <c r="L183" s="13"/>
      <c r="M183" s="13"/>
      <c r="N183" s="13"/>
    </row>
    <row r="184" spans="1:14" ht="15" customHeight="1" x14ac:dyDescent="0.25">
      <c r="A184" s="141"/>
      <c r="B184" s="179" t="s">
        <v>443</v>
      </c>
      <c r="C184" s="174" t="s">
        <v>444</v>
      </c>
      <c r="D184" s="175">
        <v>0.03</v>
      </c>
      <c r="E184" s="282">
        <v>5</v>
      </c>
      <c r="F184" s="187">
        <v>376.33</v>
      </c>
      <c r="G184" s="188">
        <f t="shared" si="47"/>
        <v>11.289899999999999</v>
      </c>
      <c r="H184" s="13"/>
      <c r="I184" s="13"/>
      <c r="J184" s="13"/>
      <c r="K184" s="13"/>
      <c r="L184" s="13"/>
      <c r="M184" s="13"/>
      <c r="N184" s="13"/>
    </row>
    <row r="185" spans="1:14" s="13" customFormat="1" ht="15" customHeight="1" x14ac:dyDescent="0.2">
      <c r="A185" s="141"/>
      <c r="B185" s="179" t="s">
        <v>445</v>
      </c>
      <c r="C185" s="174" t="s">
        <v>421</v>
      </c>
      <c r="D185" s="175">
        <v>4</v>
      </c>
      <c r="E185" s="282">
        <v>22</v>
      </c>
      <c r="F185" s="176">
        <v>187.87</v>
      </c>
      <c r="G185" s="188">
        <f t="shared" si="47"/>
        <v>751.48</v>
      </c>
    </row>
    <row r="186" spans="1:14" ht="15" customHeight="1" x14ac:dyDescent="0.25">
      <c r="A186" s="141"/>
      <c r="B186" s="179" t="s">
        <v>446</v>
      </c>
      <c r="C186" s="174" t="s">
        <v>431</v>
      </c>
      <c r="D186" s="175">
        <v>1</v>
      </c>
      <c r="E186" s="282">
        <v>7</v>
      </c>
      <c r="F186" s="187">
        <v>157.72999999999999</v>
      </c>
      <c r="G186" s="188">
        <f t="shared" si="47"/>
        <v>157.72999999999999</v>
      </c>
      <c r="H186" s="13"/>
      <c r="I186" s="13"/>
      <c r="J186" s="13"/>
      <c r="K186" s="13"/>
      <c r="L186" s="13"/>
      <c r="M186" s="13"/>
      <c r="N186" s="13"/>
    </row>
    <row r="187" spans="1:14" ht="15" customHeight="1" x14ac:dyDescent="0.25">
      <c r="A187" s="141"/>
      <c r="B187" s="179" t="s">
        <v>447</v>
      </c>
      <c r="C187" s="174" t="s">
        <v>431</v>
      </c>
      <c r="D187" s="175">
        <v>1</v>
      </c>
      <c r="E187" s="282">
        <v>7</v>
      </c>
      <c r="F187" s="187">
        <v>120.96</v>
      </c>
      <c r="G187" s="188">
        <f t="shared" si="47"/>
        <v>120.96</v>
      </c>
      <c r="H187" s="13"/>
      <c r="I187" s="13"/>
      <c r="J187" s="13"/>
      <c r="K187" s="13"/>
      <c r="L187" s="13"/>
      <c r="M187" s="13"/>
      <c r="N187" s="13"/>
    </row>
    <row r="188" spans="1:14" ht="15" customHeight="1" x14ac:dyDescent="0.25">
      <c r="A188" s="141"/>
      <c r="B188" s="179" t="s">
        <v>448</v>
      </c>
      <c r="C188" s="174" t="s">
        <v>431</v>
      </c>
      <c r="D188" s="175">
        <v>2.64</v>
      </c>
      <c r="E188" s="282">
        <v>8</v>
      </c>
      <c r="F188" s="187">
        <v>73.73</v>
      </c>
      <c r="G188" s="188">
        <f t="shared" si="47"/>
        <v>194.64720000000003</v>
      </c>
      <c r="H188" s="13"/>
      <c r="I188" s="13"/>
      <c r="J188" s="13"/>
      <c r="K188" s="13"/>
      <c r="L188" s="13"/>
      <c r="M188" s="13"/>
      <c r="N188" s="13"/>
    </row>
    <row r="189" spans="1:14" ht="15" customHeight="1" x14ac:dyDescent="0.25">
      <c r="A189" s="141"/>
      <c r="B189" s="179" t="s">
        <v>430</v>
      </c>
      <c r="C189" s="174" t="s">
        <v>421</v>
      </c>
      <c r="D189" s="175">
        <v>2.1</v>
      </c>
      <c r="E189" s="282">
        <v>14</v>
      </c>
      <c r="F189" s="187">
        <v>13.74</v>
      </c>
      <c r="G189" s="188">
        <f t="shared" si="47"/>
        <v>28.854000000000003</v>
      </c>
      <c r="H189" s="13"/>
      <c r="I189" s="13"/>
      <c r="J189" s="13"/>
      <c r="K189" s="13"/>
      <c r="L189" s="13"/>
      <c r="M189" s="13"/>
      <c r="N189" s="13"/>
    </row>
    <row r="190" spans="1:14" ht="15" customHeight="1" x14ac:dyDescent="0.25">
      <c r="A190" s="141"/>
      <c r="B190" s="179" t="s">
        <v>449</v>
      </c>
      <c r="C190" s="174" t="s">
        <v>431</v>
      </c>
      <c r="D190" s="175">
        <v>1.1000000000000001</v>
      </c>
      <c r="E190" s="282">
        <v>10</v>
      </c>
      <c r="F190" s="187">
        <v>256.23</v>
      </c>
      <c r="G190" s="188">
        <f t="shared" si="47"/>
        <v>281.85300000000007</v>
      </c>
      <c r="H190" s="13"/>
      <c r="I190" s="13"/>
      <c r="J190" s="13"/>
      <c r="K190" s="13"/>
      <c r="L190" s="13"/>
      <c r="M190" s="13"/>
      <c r="N190" s="13"/>
    </row>
    <row r="191" spans="1:14" ht="15" customHeight="1" x14ac:dyDescent="0.25">
      <c r="A191" s="141"/>
      <c r="B191" s="179" t="s">
        <v>450</v>
      </c>
      <c r="C191" s="174" t="s">
        <v>444</v>
      </c>
      <c r="D191" s="175">
        <v>0.2</v>
      </c>
      <c r="E191" s="282">
        <v>18</v>
      </c>
      <c r="F191" s="187">
        <v>1851</v>
      </c>
      <c r="G191" s="188">
        <f t="shared" si="47"/>
        <v>370.20000000000005</v>
      </c>
      <c r="H191" s="13"/>
      <c r="I191" s="13"/>
      <c r="J191" s="13"/>
      <c r="K191" s="13"/>
      <c r="L191" s="13"/>
      <c r="M191" s="13"/>
      <c r="N191" s="13"/>
    </row>
    <row r="192" spans="1:14" ht="15" customHeight="1" x14ac:dyDescent="0.25">
      <c r="A192" s="141"/>
      <c r="B192" s="179" t="s">
        <v>451</v>
      </c>
      <c r="C192" s="174" t="s">
        <v>431</v>
      </c>
      <c r="D192" s="175">
        <v>1</v>
      </c>
      <c r="E192" s="282">
        <v>12</v>
      </c>
      <c r="F192" s="187">
        <v>330.75</v>
      </c>
      <c r="G192" s="188">
        <f t="shared" si="47"/>
        <v>330.75</v>
      </c>
      <c r="H192" s="13"/>
      <c r="I192" s="13"/>
      <c r="J192" s="13"/>
      <c r="K192" s="13"/>
      <c r="L192" s="13"/>
      <c r="M192" s="13"/>
      <c r="N192" s="13"/>
    </row>
    <row r="193" spans="1:14" ht="15" customHeight="1" x14ac:dyDescent="0.25">
      <c r="A193" s="144"/>
      <c r="B193" s="105" t="s">
        <v>24</v>
      </c>
      <c r="C193" s="89"/>
      <c r="D193" s="32"/>
      <c r="E193" s="283">
        <f>SUM(E182:E192)</f>
        <v>129</v>
      </c>
      <c r="F193" s="177"/>
      <c r="G193" s="189">
        <f>SUM(G182:G192)</f>
        <v>2393.0451000000003</v>
      </c>
      <c r="H193" s="13"/>
      <c r="I193" s="13"/>
      <c r="J193" s="13"/>
      <c r="K193" s="13"/>
      <c r="L193" s="13"/>
      <c r="M193" s="13"/>
      <c r="N193" s="13"/>
    </row>
    <row r="194" spans="1:14" s="443" customFormat="1" ht="18.95" customHeight="1" x14ac:dyDescent="0.25">
      <c r="A194" s="439" t="s">
        <v>32</v>
      </c>
      <c r="B194" s="440" t="s">
        <v>245</v>
      </c>
      <c r="C194" s="441" t="s">
        <v>34</v>
      </c>
      <c r="D194" s="441" t="s">
        <v>345</v>
      </c>
      <c r="E194" s="441" t="s">
        <v>346</v>
      </c>
      <c r="F194" s="442" t="s">
        <v>347</v>
      </c>
      <c r="G194" s="442" t="s">
        <v>348</v>
      </c>
      <c r="K194" s="444"/>
      <c r="L194" s="444"/>
    </row>
    <row r="195" spans="1:14" ht="15" customHeight="1" x14ac:dyDescent="0.25">
      <c r="A195" s="156" t="s">
        <v>573</v>
      </c>
      <c r="B195" s="190" t="s">
        <v>454</v>
      </c>
      <c r="C195" s="182"/>
      <c r="D195" s="150"/>
      <c r="E195" s="151"/>
      <c r="F195" s="154"/>
      <c r="G195" s="154"/>
      <c r="H195" s="13"/>
      <c r="I195" s="13"/>
      <c r="J195" s="13"/>
      <c r="K195" s="13"/>
      <c r="L195" s="13"/>
      <c r="M195" s="13"/>
      <c r="N195" s="13"/>
    </row>
    <row r="196" spans="1:14" ht="15" customHeight="1" x14ac:dyDescent="0.25">
      <c r="A196" s="203"/>
      <c r="B196" s="201" t="s">
        <v>455</v>
      </c>
      <c r="C196" s="191" t="s">
        <v>431</v>
      </c>
      <c r="D196" s="192">
        <v>1.05</v>
      </c>
      <c r="E196" s="193">
        <v>25</v>
      </c>
      <c r="F196" s="193">
        <v>74.5</v>
      </c>
      <c r="G196" s="205">
        <f>F196*D196</f>
        <v>78.225000000000009</v>
      </c>
      <c r="H196" s="13"/>
      <c r="I196" s="13"/>
      <c r="J196" s="13"/>
      <c r="K196" s="13"/>
      <c r="L196" s="13"/>
      <c r="M196" s="13"/>
      <c r="N196" s="13"/>
    </row>
    <row r="197" spans="1:14" ht="15" customHeight="1" x14ac:dyDescent="0.25">
      <c r="A197" s="204"/>
      <c r="B197" s="202" t="s">
        <v>456</v>
      </c>
      <c r="C197" s="161" t="s">
        <v>351</v>
      </c>
      <c r="D197" s="194">
        <v>0.3</v>
      </c>
      <c r="E197" s="183">
        <v>20</v>
      </c>
      <c r="F197" s="183">
        <v>85</v>
      </c>
      <c r="G197" s="206">
        <f>F197*D197</f>
        <v>25.5</v>
      </c>
      <c r="H197" s="13"/>
      <c r="I197" s="13"/>
      <c r="J197" s="13"/>
      <c r="K197" s="13"/>
      <c r="L197" s="13"/>
      <c r="M197" s="13"/>
      <c r="N197" s="13"/>
    </row>
    <row r="198" spans="1:14" ht="15" customHeight="1" x14ac:dyDescent="0.25">
      <c r="A198" s="167"/>
      <c r="B198" s="168" t="s">
        <v>24</v>
      </c>
      <c r="C198" s="169"/>
      <c r="D198" s="170"/>
      <c r="E198" s="171">
        <f>SUM(E196:E197)</f>
        <v>45</v>
      </c>
      <c r="F198" s="173"/>
      <c r="G198" s="173">
        <f>SUM(G196:G197)</f>
        <v>103.72500000000001</v>
      </c>
      <c r="H198" s="13"/>
      <c r="I198" s="13"/>
      <c r="J198" s="13"/>
      <c r="K198" s="13"/>
      <c r="L198" s="13"/>
      <c r="M198" s="13"/>
      <c r="N198" s="13"/>
    </row>
    <row r="199" spans="1:14" s="443" customFormat="1" ht="18.95" customHeight="1" x14ac:dyDescent="0.25">
      <c r="A199" s="439" t="s">
        <v>32</v>
      </c>
      <c r="B199" s="440" t="s">
        <v>245</v>
      </c>
      <c r="C199" s="441" t="s">
        <v>34</v>
      </c>
      <c r="D199" s="441" t="s">
        <v>345</v>
      </c>
      <c r="E199" s="441" t="s">
        <v>346</v>
      </c>
      <c r="F199" s="442" t="s">
        <v>347</v>
      </c>
      <c r="G199" s="442" t="s">
        <v>348</v>
      </c>
      <c r="K199" s="444"/>
      <c r="L199" s="444"/>
    </row>
    <row r="200" spans="1:14" ht="15" customHeight="1" x14ac:dyDescent="0.25">
      <c r="A200" s="141" t="s">
        <v>574</v>
      </c>
      <c r="B200" s="185" t="s">
        <v>458</v>
      </c>
      <c r="C200" s="181"/>
      <c r="D200" s="146"/>
      <c r="E200" s="147"/>
      <c r="F200" s="153"/>
      <c r="G200" s="149"/>
      <c r="H200" s="13"/>
      <c r="I200" s="13"/>
      <c r="J200" s="13"/>
      <c r="K200" s="13"/>
      <c r="L200" s="13"/>
      <c r="M200" s="13"/>
      <c r="N200" s="13"/>
    </row>
    <row r="201" spans="1:14" ht="42.6" customHeight="1" x14ac:dyDescent="0.25">
      <c r="A201" s="180"/>
      <c r="B201" s="186" t="s">
        <v>459</v>
      </c>
      <c r="C201" s="182"/>
      <c r="D201" s="150"/>
      <c r="E201" s="151"/>
      <c r="F201" s="154"/>
      <c r="G201" s="195"/>
      <c r="H201" s="13"/>
      <c r="I201" s="13"/>
      <c r="J201" s="13"/>
      <c r="K201" s="13"/>
      <c r="L201" s="13"/>
      <c r="M201" s="13"/>
      <c r="N201" s="13"/>
    </row>
    <row r="202" spans="1:14" ht="15" customHeight="1" x14ac:dyDescent="0.25">
      <c r="A202" s="141"/>
      <c r="B202" s="179" t="s">
        <v>460</v>
      </c>
      <c r="C202" s="196" t="s">
        <v>421</v>
      </c>
      <c r="D202" s="197">
        <v>0.45</v>
      </c>
      <c r="E202" s="281">
        <v>5</v>
      </c>
      <c r="F202" s="199">
        <v>15.75</v>
      </c>
      <c r="G202" s="207">
        <f>F202*D202</f>
        <v>7.0875000000000004</v>
      </c>
      <c r="H202" s="13"/>
      <c r="I202" s="13"/>
      <c r="J202" s="13"/>
      <c r="K202" s="13"/>
      <c r="L202" s="13"/>
      <c r="M202" s="13"/>
      <c r="N202" s="13"/>
    </row>
    <row r="203" spans="1:14" ht="15" customHeight="1" x14ac:dyDescent="0.25">
      <c r="A203" s="141"/>
      <c r="B203" s="179" t="s">
        <v>464</v>
      </c>
      <c r="C203" s="174" t="s">
        <v>421</v>
      </c>
      <c r="D203" s="175">
        <v>3.3</v>
      </c>
      <c r="E203" s="282">
        <v>15</v>
      </c>
      <c r="F203" s="200">
        <v>18.71</v>
      </c>
      <c r="G203" s="208">
        <f>F203*D203</f>
        <v>61.743000000000002</v>
      </c>
      <c r="H203" s="13"/>
      <c r="I203" s="13"/>
      <c r="J203" s="13"/>
      <c r="K203" s="13"/>
      <c r="L203" s="13"/>
      <c r="M203" s="13"/>
      <c r="N203" s="13"/>
    </row>
    <row r="204" spans="1:14" ht="15" customHeight="1" x14ac:dyDescent="0.25">
      <c r="A204" s="141"/>
      <c r="B204" s="179" t="s">
        <v>461</v>
      </c>
      <c r="C204" s="174" t="s">
        <v>421</v>
      </c>
      <c r="D204" s="175">
        <v>2.2000000000000002</v>
      </c>
      <c r="E204" s="282">
        <v>15</v>
      </c>
      <c r="F204" s="200">
        <v>27.8</v>
      </c>
      <c r="G204" s="208">
        <f>F204*D204</f>
        <v>61.160000000000004</v>
      </c>
      <c r="H204" s="13"/>
      <c r="I204" s="13"/>
      <c r="J204" s="13"/>
      <c r="K204" s="13"/>
      <c r="L204" s="13"/>
      <c r="M204" s="13"/>
      <c r="N204" s="13"/>
    </row>
    <row r="205" spans="1:14" ht="15" customHeight="1" x14ac:dyDescent="0.25">
      <c r="A205" s="141"/>
      <c r="B205" s="179" t="s">
        <v>462</v>
      </c>
      <c r="C205" s="174" t="s">
        <v>421</v>
      </c>
      <c r="D205" s="175">
        <v>1.1000000000000001</v>
      </c>
      <c r="E205" s="282">
        <v>3</v>
      </c>
      <c r="F205" s="200">
        <v>6.83</v>
      </c>
      <c r="G205" s="208">
        <f>F205*D205</f>
        <v>7.5130000000000008</v>
      </c>
      <c r="H205" s="13"/>
      <c r="I205" s="13"/>
      <c r="J205" s="13"/>
      <c r="K205" s="13"/>
      <c r="L205" s="13"/>
      <c r="M205" s="13"/>
      <c r="N205" s="13"/>
    </row>
    <row r="206" spans="1:14" ht="15" customHeight="1" x14ac:dyDescent="0.25">
      <c r="A206" s="141"/>
      <c r="B206" s="179" t="s">
        <v>463</v>
      </c>
      <c r="C206" s="174" t="s">
        <v>425</v>
      </c>
      <c r="D206" s="175">
        <v>0.53</v>
      </c>
      <c r="E206" s="282">
        <v>5</v>
      </c>
      <c r="F206" s="200">
        <v>149</v>
      </c>
      <c r="G206" s="208">
        <f>F206*D206</f>
        <v>78.97</v>
      </c>
      <c r="H206" s="13"/>
      <c r="I206" s="13"/>
      <c r="J206" s="13"/>
      <c r="K206" s="13"/>
      <c r="L206" s="13"/>
      <c r="M206" s="13"/>
      <c r="N206" s="13"/>
    </row>
    <row r="207" spans="1:14" ht="15" customHeight="1" x14ac:dyDescent="0.25">
      <c r="A207" s="144"/>
      <c r="B207" s="105" t="s">
        <v>24</v>
      </c>
      <c r="C207" s="89"/>
      <c r="D207" s="32"/>
      <c r="E207" s="283">
        <f>SUM(E202:E206)</f>
        <v>43</v>
      </c>
      <c r="F207" s="177"/>
      <c r="G207" s="107">
        <f>SUM(G202:G206)</f>
        <v>216.4735</v>
      </c>
      <c r="H207" s="13"/>
      <c r="I207" s="13"/>
      <c r="J207" s="13"/>
      <c r="K207" s="13"/>
      <c r="L207" s="13"/>
      <c r="M207" s="13"/>
      <c r="N207" s="13"/>
    </row>
    <row r="208" spans="1:14" s="443" customFormat="1" ht="18.95" customHeight="1" x14ac:dyDescent="0.25">
      <c r="A208" s="439" t="s">
        <v>32</v>
      </c>
      <c r="B208" s="440" t="s">
        <v>245</v>
      </c>
      <c r="C208" s="441" t="s">
        <v>34</v>
      </c>
      <c r="D208" s="441" t="s">
        <v>345</v>
      </c>
      <c r="E208" s="441" t="s">
        <v>346</v>
      </c>
      <c r="F208" s="442" t="s">
        <v>347</v>
      </c>
      <c r="G208" s="442" t="s">
        <v>348</v>
      </c>
      <c r="K208" s="444"/>
      <c r="L208" s="444"/>
    </row>
    <row r="209" spans="1:14" ht="15" customHeight="1" x14ac:dyDescent="0.25">
      <c r="A209" s="156" t="s">
        <v>575</v>
      </c>
      <c r="B209" s="190" t="s">
        <v>466</v>
      </c>
      <c r="C209" s="181"/>
      <c r="D209" s="146"/>
      <c r="E209" s="147"/>
      <c r="F209" s="153"/>
      <c r="G209" s="149"/>
      <c r="H209" s="13"/>
      <c r="I209" s="13"/>
      <c r="J209" s="13"/>
      <c r="K209" s="13"/>
      <c r="L209" s="13"/>
      <c r="M209" s="13"/>
      <c r="N209" s="13"/>
    </row>
    <row r="210" spans="1:14" ht="15" customHeight="1" x14ac:dyDescent="0.25">
      <c r="A210" s="158"/>
      <c r="B210" s="243" t="s">
        <v>467</v>
      </c>
      <c r="C210" s="182"/>
      <c r="D210" s="150"/>
      <c r="E210" s="151"/>
      <c r="F210" s="154"/>
      <c r="G210" s="195"/>
      <c r="H210" s="13"/>
      <c r="I210" s="13"/>
      <c r="J210" s="13"/>
      <c r="K210" s="13"/>
      <c r="L210" s="13"/>
      <c r="M210" s="13"/>
      <c r="N210" s="13"/>
    </row>
    <row r="211" spans="1:14" ht="15" customHeight="1" x14ac:dyDescent="0.25">
      <c r="A211" s="156"/>
      <c r="B211" s="246" t="s">
        <v>461</v>
      </c>
      <c r="C211" s="209" t="s">
        <v>351</v>
      </c>
      <c r="D211" s="210">
        <v>1.1000000000000001</v>
      </c>
      <c r="E211" s="211">
        <v>8</v>
      </c>
      <c r="F211" s="212">
        <v>27.8</v>
      </c>
      <c r="G211" s="220">
        <f>F211*D211</f>
        <v>30.580000000000002</v>
      </c>
      <c r="H211" s="13"/>
      <c r="I211" s="13"/>
      <c r="J211" s="13"/>
      <c r="K211" s="13"/>
      <c r="L211" s="13"/>
      <c r="M211" s="13"/>
      <c r="N211" s="13"/>
    </row>
    <row r="212" spans="1:14" ht="15" customHeight="1" x14ac:dyDescent="0.25">
      <c r="A212" s="167"/>
      <c r="B212" s="168" t="s">
        <v>24</v>
      </c>
      <c r="C212" s="169"/>
      <c r="D212" s="170"/>
      <c r="E212" s="171">
        <f>SUM(E211)</f>
        <v>8</v>
      </c>
      <c r="F212" s="173"/>
      <c r="G212" s="219">
        <f>SUM(G211)</f>
        <v>30.580000000000002</v>
      </c>
      <c r="H212" s="13"/>
      <c r="I212" s="13"/>
      <c r="J212" s="13"/>
      <c r="K212" s="13"/>
      <c r="L212" s="13"/>
      <c r="M212" s="13"/>
      <c r="N212" s="13"/>
    </row>
    <row r="213" spans="1:14" s="443" customFormat="1" ht="18.95" customHeight="1" x14ac:dyDescent="0.25">
      <c r="A213" s="439" t="s">
        <v>32</v>
      </c>
      <c r="B213" s="440" t="s">
        <v>245</v>
      </c>
      <c r="C213" s="441" t="s">
        <v>34</v>
      </c>
      <c r="D213" s="441" t="s">
        <v>345</v>
      </c>
      <c r="E213" s="441" t="s">
        <v>346</v>
      </c>
      <c r="F213" s="442" t="s">
        <v>347</v>
      </c>
      <c r="G213" s="442" t="s">
        <v>348</v>
      </c>
      <c r="K213" s="444"/>
      <c r="L213" s="444"/>
    </row>
    <row r="214" spans="1:14" ht="15" customHeight="1" x14ac:dyDescent="0.25">
      <c r="A214" s="141" t="s">
        <v>576</v>
      </c>
      <c r="B214" s="185" t="s">
        <v>469</v>
      </c>
      <c r="C214" s="181"/>
      <c r="D214" s="146"/>
      <c r="E214" s="147"/>
      <c r="F214" s="153"/>
      <c r="G214" s="149"/>
      <c r="H214" s="13"/>
      <c r="I214" s="13"/>
      <c r="J214" s="13"/>
      <c r="K214" s="13"/>
      <c r="L214" s="13"/>
      <c r="M214" s="13"/>
      <c r="N214" s="13"/>
    </row>
    <row r="215" spans="1:14" ht="15" customHeight="1" x14ac:dyDescent="0.25">
      <c r="A215" s="247"/>
      <c r="B215" s="244" t="s">
        <v>470</v>
      </c>
      <c r="C215" s="226"/>
      <c r="D215" s="227"/>
      <c r="E215" s="228"/>
      <c r="F215" s="229"/>
      <c r="G215" s="230"/>
      <c r="H215" s="13"/>
      <c r="I215" s="13"/>
      <c r="J215" s="13"/>
      <c r="K215" s="13"/>
      <c r="L215" s="13"/>
      <c r="M215" s="13"/>
      <c r="N215" s="13"/>
    </row>
    <row r="216" spans="1:14" ht="15" customHeight="1" x14ac:dyDescent="0.25">
      <c r="A216" s="236"/>
      <c r="B216" s="232" t="s">
        <v>471</v>
      </c>
      <c r="C216" s="233" t="s">
        <v>394</v>
      </c>
      <c r="D216" s="234">
        <v>1</v>
      </c>
      <c r="E216" s="235">
        <v>12</v>
      </c>
      <c r="F216" s="188">
        <v>232</v>
      </c>
      <c r="G216" s="207">
        <f>F216*D216</f>
        <v>232</v>
      </c>
      <c r="H216" s="13"/>
      <c r="I216" s="13"/>
      <c r="J216" s="13"/>
      <c r="K216" s="13"/>
      <c r="L216" s="13"/>
      <c r="M216" s="13"/>
      <c r="N216" s="13"/>
    </row>
    <row r="217" spans="1:14" ht="15" customHeight="1" x14ac:dyDescent="0.25">
      <c r="A217" s="231"/>
      <c r="B217" s="105" t="s">
        <v>24</v>
      </c>
      <c r="C217" s="237"/>
      <c r="D217" s="238"/>
      <c r="E217" s="239">
        <f>SUM(E216)</f>
        <v>12</v>
      </c>
      <c r="F217" s="240"/>
      <c r="G217" s="107">
        <f>SUM(G216)</f>
        <v>232</v>
      </c>
      <c r="H217" s="13"/>
      <c r="I217" s="13"/>
      <c r="J217" s="13"/>
      <c r="K217" s="13"/>
      <c r="L217" s="13"/>
      <c r="M217" s="13"/>
      <c r="N217" s="13"/>
    </row>
    <row r="218" spans="1:14" s="443" customFormat="1" ht="18.95" customHeight="1" x14ac:dyDescent="0.25">
      <c r="A218" s="439" t="s">
        <v>32</v>
      </c>
      <c r="B218" s="440" t="s">
        <v>245</v>
      </c>
      <c r="C218" s="441" t="s">
        <v>34</v>
      </c>
      <c r="D218" s="441" t="s">
        <v>345</v>
      </c>
      <c r="E218" s="441" t="s">
        <v>346</v>
      </c>
      <c r="F218" s="442" t="s">
        <v>347</v>
      </c>
      <c r="G218" s="442" t="s">
        <v>348</v>
      </c>
      <c r="K218" s="444"/>
      <c r="L218" s="444"/>
    </row>
    <row r="219" spans="1:14" ht="15" customHeight="1" x14ac:dyDescent="0.25">
      <c r="A219" s="156" t="s">
        <v>577</v>
      </c>
      <c r="B219" s="190" t="s">
        <v>473</v>
      </c>
      <c r="C219" s="225"/>
      <c r="D219" s="221"/>
      <c r="E219" s="222"/>
      <c r="F219" s="223"/>
      <c r="G219" s="224"/>
      <c r="H219" s="13"/>
      <c r="I219" s="13"/>
      <c r="J219" s="13"/>
      <c r="K219" s="13"/>
      <c r="L219" s="13"/>
      <c r="M219" s="13"/>
      <c r="N219" s="13"/>
    </row>
    <row r="220" spans="1:14" ht="15" customHeight="1" x14ac:dyDescent="0.25">
      <c r="A220" s="248"/>
      <c r="B220" s="243" t="s">
        <v>474</v>
      </c>
      <c r="C220" s="226"/>
      <c r="D220" s="227"/>
      <c r="E220" s="228"/>
      <c r="F220" s="229"/>
      <c r="G220" s="230"/>
      <c r="H220" s="13"/>
      <c r="I220" s="13"/>
      <c r="J220" s="13"/>
      <c r="K220" s="13"/>
      <c r="L220" s="13"/>
      <c r="M220" s="13"/>
      <c r="N220" s="13"/>
    </row>
    <row r="221" spans="1:14" ht="15" customHeight="1" x14ac:dyDescent="0.25">
      <c r="A221" s="156"/>
      <c r="B221" s="241" t="s">
        <v>475</v>
      </c>
      <c r="C221" s="242" t="s">
        <v>351</v>
      </c>
      <c r="D221" s="210">
        <v>1</v>
      </c>
      <c r="E221" s="211">
        <v>12</v>
      </c>
      <c r="F221" s="212">
        <v>275</v>
      </c>
      <c r="G221" s="220">
        <f>F221*D221</f>
        <v>275</v>
      </c>
      <c r="H221" s="13"/>
      <c r="I221" s="13"/>
      <c r="J221" s="13"/>
      <c r="K221" s="13"/>
      <c r="L221" s="13"/>
      <c r="M221" s="13"/>
      <c r="N221" s="13"/>
    </row>
    <row r="222" spans="1:14" ht="15" customHeight="1" x14ac:dyDescent="0.25">
      <c r="A222" s="167"/>
      <c r="B222" s="168" t="s">
        <v>24</v>
      </c>
      <c r="C222" s="169"/>
      <c r="D222" s="170"/>
      <c r="E222" s="171">
        <f>SUM(E221)</f>
        <v>12</v>
      </c>
      <c r="F222" s="173"/>
      <c r="G222" s="218">
        <f>SUM(G221)</f>
        <v>275</v>
      </c>
      <c r="H222" s="13"/>
      <c r="I222" s="13"/>
      <c r="J222" s="13"/>
      <c r="K222" s="13"/>
      <c r="L222" s="13"/>
      <c r="M222" s="13"/>
      <c r="N222" s="13"/>
    </row>
    <row r="223" spans="1:14" s="443" customFormat="1" ht="18.95" customHeight="1" x14ac:dyDescent="0.25">
      <c r="A223" s="439" t="s">
        <v>32</v>
      </c>
      <c r="B223" s="440" t="s">
        <v>245</v>
      </c>
      <c r="C223" s="441" t="s">
        <v>34</v>
      </c>
      <c r="D223" s="441" t="s">
        <v>345</v>
      </c>
      <c r="E223" s="441" t="s">
        <v>346</v>
      </c>
      <c r="F223" s="442" t="s">
        <v>347</v>
      </c>
      <c r="G223" s="442" t="s">
        <v>348</v>
      </c>
      <c r="K223" s="444"/>
      <c r="L223" s="444"/>
    </row>
    <row r="224" spans="1:14" ht="15" customHeight="1" x14ac:dyDescent="0.25">
      <c r="A224" s="141" t="s">
        <v>578</v>
      </c>
      <c r="B224" s="185" t="s">
        <v>477</v>
      </c>
      <c r="C224" s="181"/>
      <c r="D224" s="146"/>
      <c r="E224" s="147"/>
      <c r="F224" s="153"/>
      <c r="G224" s="149"/>
      <c r="H224" s="13"/>
      <c r="I224" s="13"/>
      <c r="J224" s="13"/>
      <c r="K224" s="13"/>
      <c r="L224" s="13"/>
      <c r="M224" s="13"/>
      <c r="N224" s="13"/>
    </row>
    <row r="225" spans="1:14" ht="18" customHeight="1" x14ac:dyDescent="0.25">
      <c r="A225" s="180"/>
      <c r="B225" s="186" t="s">
        <v>480</v>
      </c>
      <c r="C225" s="182"/>
      <c r="D225" s="150"/>
      <c r="E225" s="151"/>
      <c r="F225" s="154"/>
      <c r="G225" s="195"/>
      <c r="H225" s="13"/>
      <c r="I225" s="13"/>
      <c r="J225" s="13"/>
      <c r="K225" s="13"/>
      <c r="L225" s="13"/>
      <c r="M225" s="13"/>
      <c r="N225" s="13"/>
    </row>
    <row r="226" spans="1:14" ht="15" customHeight="1" x14ac:dyDescent="0.25">
      <c r="A226" s="141"/>
      <c r="B226" s="179" t="s">
        <v>478</v>
      </c>
      <c r="C226" s="196" t="s">
        <v>425</v>
      </c>
      <c r="D226" s="197">
        <v>0.15</v>
      </c>
      <c r="E226" s="281">
        <v>18</v>
      </c>
      <c r="F226" s="199">
        <v>272</v>
      </c>
      <c r="G226" s="207">
        <f>F226*D226</f>
        <v>40.799999999999997</v>
      </c>
      <c r="H226" s="13"/>
      <c r="I226" s="13"/>
      <c r="J226" s="13"/>
      <c r="K226" s="13"/>
      <c r="L226" s="13"/>
      <c r="M226" s="13"/>
      <c r="N226" s="13"/>
    </row>
    <row r="227" spans="1:14" ht="15" customHeight="1" x14ac:dyDescent="0.25">
      <c r="A227" s="141"/>
      <c r="B227" s="179" t="s">
        <v>479</v>
      </c>
      <c r="C227" s="174" t="s">
        <v>425</v>
      </c>
      <c r="D227" s="175">
        <v>2.4</v>
      </c>
      <c r="E227" s="282">
        <v>25</v>
      </c>
      <c r="F227" s="200">
        <v>157</v>
      </c>
      <c r="G227" s="208">
        <f>F227*D227</f>
        <v>376.8</v>
      </c>
      <c r="H227" s="13"/>
      <c r="I227" s="13"/>
      <c r="J227" s="13"/>
      <c r="K227" s="13"/>
      <c r="L227" s="13"/>
      <c r="M227" s="13"/>
      <c r="N227" s="13"/>
    </row>
    <row r="228" spans="1:14" ht="15" customHeight="1" x14ac:dyDescent="0.25">
      <c r="A228" s="141"/>
      <c r="B228" s="105" t="s">
        <v>24</v>
      </c>
      <c r="C228" s="89"/>
      <c r="D228" s="32"/>
      <c r="E228" s="283">
        <f>SUM(E226:E227)</f>
        <v>43</v>
      </c>
      <c r="F228" s="177"/>
      <c r="G228" s="107">
        <f>SUM(G226:G227)</f>
        <v>417.6</v>
      </c>
      <c r="H228" s="13"/>
      <c r="I228" s="13"/>
      <c r="J228" s="13"/>
      <c r="K228" s="13"/>
      <c r="L228" s="13"/>
      <c r="M228" s="13"/>
      <c r="N228" s="13"/>
    </row>
    <row r="229" spans="1:14" s="443" customFormat="1" ht="18.95" customHeight="1" x14ac:dyDescent="0.25">
      <c r="A229" s="439" t="s">
        <v>32</v>
      </c>
      <c r="B229" s="440" t="s">
        <v>245</v>
      </c>
      <c r="C229" s="441" t="s">
        <v>34</v>
      </c>
      <c r="D229" s="441" t="s">
        <v>345</v>
      </c>
      <c r="E229" s="441" t="s">
        <v>346</v>
      </c>
      <c r="F229" s="442" t="s">
        <v>347</v>
      </c>
      <c r="G229" s="442" t="s">
        <v>348</v>
      </c>
      <c r="K229" s="444"/>
      <c r="L229" s="444"/>
    </row>
    <row r="230" spans="1:14" ht="15" customHeight="1" x14ac:dyDescent="0.25">
      <c r="A230" s="249" t="s">
        <v>579</v>
      </c>
      <c r="B230" s="213" t="s">
        <v>482</v>
      </c>
      <c r="C230" s="181"/>
      <c r="D230" s="146"/>
      <c r="E230" s="147"/>
      <c r="F230" s="153"/>
      <c r="G230" s="149"/>
      <c r="H230" s="13"/>
      <c r="I230" s="13"/>
      <c r="J230" s="13"/>
      <c r="K230" s="13"/>
      <c r="L230" s="13"/>
      <c r="M230" s="13"/>
      <c r="N230" s="13"/>
    </row>
    <row r="231" spans="1:14" ht="15" customHeight="1" x14ac:dyDescent="0.25">
      <c r="A231" s="158"/>
      <c r="B231" s="243" t="s">
        <v>483</v>
      </c>
      <c r="C231" s="182"/>
      <c r="D231" s="150"/>
      <c r="E231" s="151"/>
      <c r="F231" s="154"/>
      <c r="G231" s="195"/>
      <c r="H231" s="13"/>
      <c r="I231" s="13"/>
      <c r="J231" s="13"/>
      <c r="K231" s="13"/>
      <c r="L231" s="13"/>
      <c r="M231" s="13"/>
      <c r="N231" s="13"/>
    </row>
    <row r="232" spans="1:14" ht="15" customHeight="1" x14ac:dyDescent="0.25">
      <c r="A232" s="156"/>
      <c r="B232" s="245" t="s">
        <v>484</v>
      </c>
      <c r="C232" s="209" t="s">
        <v>74</v>
      </c>
      <c r="D232" s="210">
        <v>0.55000000000000004</v>
      </c>
      <c r="E232" s="211">
        <v>9</v>
      </c>
      <c r="F232" s="212">
        <v>475</v>
      </c>
      <c r="G232" s="220">
        <f>F232*D232</f>
        <v>261.25</v>
      </c>
      <c r="H232" s="13"/>
      <c r="I232" s="13"/>
      <c r="J232" s="13"/>
      <c r="K232" s="13"/>
      <c r="L232" s="13"/>
      <c r="M232" s="13"/>
      <c r="N232" s="13"/>
    </row>
    <row r="233" spans="1:14" ht="15" customHeight="1" x14ac:dyDescent="0.25">
      <c r="A233" s="167"/>
      <c r="B233" s="213" t="s">
        <v>24</v>
      </c>
      <c r="C233" s="157"/>
      <c r="D233" s="214"/>
      <c r="E233" s="215">
        <f>SUM(E232)</f>
        <v>9</v>
      </c>
      <c r="F233" s="216"/>
      <c r="G233" s="217">
        <f>SUM(G232)</f>
        <v>261.25</v>
      </c>
      <c r="H233" s="13"/>
      <c r="I233" s="13"/>
      <c r="J233" s="13"/>
      <c r="K233" s="13"/>
      <c r="L233" s="13"/>
      <c r="M233" s="13"/>
      <c r="N233" s="13"/>
    </row>
    <row r="234" spans="1:14" s="443" customFormat="1" ht="18.95" customHeight="1" x14ac:dyDescent="0.25">
      <c r="A234" s="439" t="s">
        <v>32</v>
      </c>
      <c r="B234" s="440" t="s">
        <v>245</v>
      </c>
      <c r="C234" s="441" t="s">
        <v>34</v>
      </c>
      <c r="D234" s="441" t="s">
        <v>345</v>
      </c>
      <c r="E234" s="441" t="s">
        <v>346</v>
      </c>
      <c r="F234" s="442" t="s">
        <v>347</v>
      </c>
      <c r="G234" s="442" t="s">
        <v>348</v>
      </c>
      <c r="K234" s="444"/>
      <c r="L234" s="444"/>
    </row>
    <row r="235" spans="1:14" ht="15" customHeight="1" x14ac:dyDescent="0.25">
      <c r="A235" s="141" t="s">
        <v>580</v>
      </c>
      <c r="B235" s="250" t="s">
        <v>486</v>
      </c>
      <c r="C235" s="181"/>
      <c r="D235" s="146"/>
      <c r="E235" s="147"/>
      <c r="F235" s="153"/>
      <c r="G235" s="149"/>
      <c r="H235" s="13"/>
      <c r="I235" s="13"/>
      <c r="J235" s="13"/>
      <c r="K235" s="13"/>
      <c r="L235" s="13"/>
      <c r="M235" s="13"/>
      <c r="N235" s="13"/>
    </row>
    <row r="236" spans="1:14" ht="15" customHeight="1" x14ac:dyDescent="0.25">
      <c r="A236" s="180"/>
      <c r="B236" s="244" t="s">
        <v>487</v>
      </c>
      <c r="C236" s="182"/>
      <c r="D236" s="150"/>
      <c r="E236" s="151"/>
      <c r="F236" s="154"/>
      <c r="G236" s="195"/>
      <c r="H236" s="13"/>
      <c r="I236" s="13"/>
      <c r="J236" s="13"/>
      <c r="K236" s="13"/>
      <c r="L236" s="13"/>
      <c r="M236" s="13"/>
      <c r="N236" s="13"/>
    </row>
    <row r="237" spans="1:14" ht="15" customHeight="1" x14ac:dyDescent="0.25">
      <c r="A237" s="141"/>
      <c r="B237" s="179" t="s">
        <v>488</v>
      </c>
      <c r="C237" s="196" t="s">
        <v>425</v>
      </c>
      <c r="D237" s="197">
        <v>9.5</v>
      </c>
      <c r="E237" s="281">
        <v>21</v>
      </c>
      <c r="F237" s="251">
        <v>18</v>
      </c>
      <c r="G237" s="207">
        <f>F237*D237</f>
        <v>171</v>
      </c>
      <c r="H237" s="13"/>
      <c r="I237" s="13"/>
      <c r="J237" s="13"/>
      <c r="K237" s="13"/>
      <c r="L237" s="13"/>
      <c r="M237" s="13"/>
      <c r="N237" s="13"/>
    </row>
    <row r="238" spans="1:14" ht="15" customHeight="1" x14ac:dyDescent="0.25">
      <c r="A238" s="141"/>
      <c r="B238" s="179" t="s">
        <v>489</v>
      </c>
      <c r="C238" s="174" t="s">
        <v>421</v>
      </c>
      <c r="D238" s="175">
        <v>3.3</v>
      </c>
      <c r="E238" s="282">
        <v>11</v>
      </c>
      <c r="F238" s="187">
        <v>10.46</v>
      </c>
      <c r="G238" s="208">
        <f>F238*D238</f>
        <v>34.518000000000001</v>
      </c>
      <c r="H238" s="13"/>
      <c r="I238" s="13"/>
      <c r="J238" s="13"/>
      <c r="K238" s="13"/>
      <c r="L238" s="13"/>
      <c r="M238" s="13"/>
      <c r="N238" s="13"/>
    </row>
    <row r="239" spans="1:14" ht="15" customHeight="1" x14ac:dyDescent="0.25">
      <c r="A239" s="141"/>
      <c r="B239" s="179" t="s">
        <v>489</v>
      </c>
      <c r="C239" s="174" t="s">
        <v>421</v>
      </c>
      <c r="D239" s="175">
        <v>3.3</v>
      </c>
      <c r="E239" s="282">
        <v>11</v>
      </c>
      <c r="F239" s="187">
        <v>10.46</v>
      </c>
      <c r="G239" s="208">
        <f>F239*D239</f>
        <v>34.518000000000001</v>
      </c>
      <c r="H239" s="13"/>
      <c r="I239" s="13"/>
      <c r="J239" s="13"/>
      <c r="K239" s="13"/>
      <c r="L239" s="13"/>
      <c r="M239" s="13"/>
      <c r="N239" s="13"/>
    </row>
    <row r="240" spans="1:14" ht="15" customHeight="1" x14ac:dyDescent="0.25">
      <c r="A240" s="141"/>
      <c r="B240" s="179" t="s">
        <v>490</v>
      </c>
      <c r="C240" s="174" t="s">
        <v>423</v>
      </c>
      <c r="D240" s="175">
        <v>1.3</v>
      </c>
      <c r="E240" s="282">
        <v>9</v>
      </c>
      <c r="F240" s="187">
        <v>68.66</v>
      </c>
      <c r="G240" s="208">
        <f>F240*D240</f>
        <v>89.257999999999996</v>
      </c>
      <c r="H240" s="13"/>
      <c r="I240" s="13"/>
      <c r="J240" s="13"/>
      <c r="K240" s="13"/>
      <c r="L240" s="13"/>
      <c r="M240" s="13"/>
      <c r="N240" s="13"/>
    </row>
    <row r="241" spans="1:14" ht="15" customHeight="1" x14ac:dyDescent="0.25">
      <c r="A241" s="141"/>
      <c r="B241" s="105"/>
      <c r="C241" s="89"/>
      <c r="D241" s="32"/>
      <c r="E241" s="283">
        <f>SUM(E237:E240)</f>
        <v>52</v>
      </c>
      <c r="F241" s="177"/>
      <c r="G241" s="107">
        <f>SUM(G237:G240)</f>
        <v>329.29399999999998</v>
      </c>
      <c r="H241" s="13"/>
      <c r="I241" s="13"/>
      <c r="J241" s="13"/>
      <c r="K241" s="13"/>
      <c r="L241" s="13"/>
      <c r="M241" s="13"/>
      <c r="N241" s="13"/>
    </row>
    <row r="242" spans="1:14" s="443" customFormat="1" ht="18.95" customHeight="1" x14ac:dyDescent="0.25">
      <c r="A242" s="439" t="s">
        <v>32</v>
      </c>
      <c r="B242" s="440" t="s">
        <v>245</v>
      </c>
      <c r="C242" s="441" t="s">
        <v>34</v>
      </c>
      <c r="D242" s="441" t="s">
        <v>345</v>
      </c>
      <c r="E242" s="441" t="s">
        <v>346</v>
      </c>
      <c r="F242" s="442" t="s">
        <v>347</v>
      </c>
      <c r="G242" s="442" t="s">
        <v>348</v>
      </c>
      <c r="K242" s="444"/>
      <c r="L242" s="444"/>
    </row>
    <row r="243" spans="1:14" ht="15" customHeight="1" x14ac:dyDescent="0.25">
      <c r="A243" s="156" t="s">
        <v>581</v>
      </c>
      <c r="B243" s="190" t="s">
        <v>492</v>
      </c>
      <c r="C243" s="181"/>
      <c r="D243" s="146"/>
      <c r="E243" s="147"/>
      <c r="F243" s="153"/>
      <c r="G243" s="149"/>
      <c r="H243" s="13"/>
      <c r="I243" s="13"/>
      <c r="J243" s="13"/>
      <c r="K243" s="13"/>
      <c r="L243" s="13"/>
      <c r="M243" s="13"/>
      <c r="N243" s="13"/>
    </row>
    <row r="244" spans="1:14" ht="15" customHeight="1" x14ac:dyDescent="0.25">
      <c r="A244" s="158"/>
      <c r="B244" s="243" t="s">
        <v>493</v>
      </c>
      <c r="C244" s="182"/>
      <c r="D244" s="150"/>
      <c r="E244" s="151"/>
      <c r="F244" s="154"/>
      <c r="G244" s="195"/>
      <c r="H244" s="13"/>
      <c r="I244" s="13"/>
      <c r="J244" s="13"/>
      <c r="K244" s="13"/>
      <c r="L244" s="13"/>
      <c r="M244" s="13"/>
      <c r="N244" s="13"/>
    </row>
    <row r="245" spans="1:14" ht="15" customHeight="1" x14ac:dyDescent="0.25">
      <c r="A245" s="156"/>
      <c r="B245" s="202" t="s">
        <v>494</v>
      </c>
      <c r="C245" s="252" t="s">
        <v>425</v>
      </c>
      <c r="D245" s="193">
        <v>0.28000000000000003</v>
      </c>
      <c r="E245" s="284">
        <v>8</v>
      </c>
      <c r="F245" s="253">
        <v>302</v>
      </c>
      <c r="G245" s="254">
        <f t="shared" ref="G245:G250" si="48">F245*D245</f>
        <v>84.56</v>
      </c>
      <c r="H245" s="13"/>
      <c r="I245" s="13"/>
      <c r="J245" s="13"/>
      <c r="K245" s="13"/>
      <c r="L245" s="13"/>
      <c r="M245" s="13"/>
      <c r="N245" s="13"/>
    </row>
    <row r="246" spans="1:14" ht="15" customHeight="1" x14ac:dyDescent="0.25">
      <c r="A246" s="156"/>
      <c r="B246" s="202" t="s">
        <v>495</v>
      </c>
      <c r="C246" s="161" t="s">
        <v>425</v>
      </c>
      <c r="D246" s="183">
        <v>0.3</v>
      </c>
      <c r="E246" s="285">
        <v>5</v>
      </c>
      <c r="F246" s="166">
        <v>70.959999999999994</v>
      </c>
      <c r="G246" s="217">
        <f t="shared" si="48"/>
        <v>21.287999999999997</v>
      </c>
      <c r="H246" s="13"/>
      <c r="I246" s="13"/>
      <c r="J246" s="13"/>
      <c r="K246" s="13"/>
      <c r="L246" s="13"/>
      <c r="M246" s="13"/>
      <c r="N246" s="13"/>
    </row>
    <row r="247" spans="1:14" ht="15" customHeight="1" x14ac:dyDescent="0.25">
      <c r="A247" s="156"/>
      <c r="B247" s="202" t="s">
        <v>496</v>
      </c>
      <c r="C247" s="161" t="s">
        <v>425</v>
      </c>
      <c r="D247" s="183">
        <v>1.8</v>
      </c>
      <c r="E247" s="285">
        <v>8</v>
      </c>
      <c r="F247" s="166">
        <v>42.87</v>
      </c>
      <c r="G247" s="217">
        <f t="shared" si="48"/>
        <v>77.165999999999997</v>
      </c>
      <c r="H247" s="13"/>
      <c r="I247" s="13"/>
      <c r="J247" s="13"/>
      <c r="K247" s="13"/>
      <c r="L247" s="13"/>
      <c r="M247" s="13"/>
      <c r="N247" s="13"/>
    </row>
    <row r="248" spans="1:14" ht="15" customHeight="1" x14ac:dyDescent="0.25">
      <c r="A248" s="156"/>
      <c r="B248" s="202" t="s">
        <v>497</v>
      </c>
      <c r="C248" s="161" t="s">
        <v>425</v>
      </c>
      <c r="D248" s="183">
        <v>0.5</v>
      </c>
      <c r="E248" s="285">
        <v>10</v>
      </c>
      <c r="F248" s="166">
        <v>171</v>
      </c>
      <c r="G248" s="217">
        <f t="shared" si="48"/>
        <v>85.5</v>
      </c>
      <c r="H248" s="13"/>
      <c r="I248" s="13"/>
      <c r="J248" s="13"/>
      <c r="K248" s="13"/>
      <c r="L248" s="13"/>
      <c r="M248" s="13"/>
      <c r="N248" s="13"/>
    </row>
    <row r="249" spans="1:14" ht="15" customHeight="1" x14ac:dyDescent="0.25">
      <c r="A249" s="156"/>
      <c r="B249" s="202" t="s">
        <v>498</v>
      </c>
      <c r="C249" s="161" t="s">
        <v>425</v>
      </c>
      <c r="D249" s="183">
        <v>0.15</v>
      </c>
      <c r="E249" s="285">
        <v>4</v>
      </c>
      <c r="F249" s="255">
        <v>33.06</v>
      </c>
      <c r="G249" s="217">
        <f t="shared" si="48"/>
        <v>4.9590000000000005</v>
      </c>
      <c r="H249" s="13"/>
      <c r="I249" s="13"/>
      <c r="J249" s="13"/>
      <c r="K249" s="13"/>
      <c r="L249" s="13"/>
      <c r="M249" s="13"/>
      <c r="N249" s="13"/>
    </row>
    <row r="250" spans="1:14" ht="15" customHeight="1" x14ac:dyDescent="0.25">
      <c r="A250" s="156"/>
      <c r="B250" s="202" t="s">
        <v>499</v>
      </c>
      <c r="C250" s="161" t="s">
        <v>500</v>
      </c>
      <c r="D250" s="183">
        <v>1.1000000000000001</v>
      </c>
      <c r="E250" s="285">
        <v>8</v>
      </c>
      <c r="F250" s="166">
        <v>35.85</v>
      </c>
      <c r="G250" s="217">
        <f t="shared" si="48"/>
        <v>39.435000000000002</v>
      </c>
      <c r="H250" s="13"/>
      <c r="I250" s="13"/>
      <c r="J250" s="13"/>
      <c r="K250" s="13"/>
      <c r="L250" s="13"/>
      <c r="M250" s="13"/>
      <c r="N250" s="13"/>
    </row>
    <row r="251" spans="1:14" ht="15" customHeight="1" x14ac:dyDescent="0.25">
      <c r="A251" s="167"/>
      <c r="B251" s="168" t="s">
        <v>24</v>
      </c>
      <c r="C251" s="169"/>
      <c r="D251" s="170"/>
      <c r="E251" s="286">
        <f>SUM(E245:E250)</f>
        <v>43</v>
      </c>
      <c r="F251" s="173"/>
      <c r="G251" s="218">
        <f>SUM(G245:G250)</f>
        <v>312.90800000000002</v>
      </c>
      <c r="H251" s="13"/>
      <c r="I251" s="13"/>
      <c r="J251" s="13"/>
      <c r="K251" s="13"/>
      <c r="L251" s="13"/>
      <c r="M251" s="13"/>
      <c r="N251" s="13"/>
    </row>
    <row r="252" spans="1:14" s="443" customFormat="1" ht="18.95" customHeight="1" x14ac:dyDescent="0.25">
      <c r="A252" s="439" t="s">
        <v>32</v>
      </c>
      <c r="B252" s="440" t="s">
        <v>245</v>
      </c>
      <c r="C252" s="441" t="s">
        <v>34</v>
      </c>
      <c r="D252" s="441" t="s">
        <v>345</v>
      </c>
      <c r="E252" s="441" t="s">
        <v>346</v>
      </c>
      <c r="F252" s="442" t="s">
        <v>347</v>
      </c>
      <c r="G252" s="442" t="s">
        <v>348</v>
      </c>
      <c r="K252" s="444"/>
      <c r="L252" s="444"/>
    </row>
    <row r="253" spans="1:14" ht="15" customHeight="1" x14ac:dyDescent="0.25">
      <c r="A253" s="141" t="s">
        <v>582</v>
      </c>
      <c r="B253" s="185" t="s">
        <v>501</v>
      </c>
      <c r="C253" s="181"/>
      <c r="D253" s="146"/>
      <c r="E253" s="147"/>
      <c r="F253" s="153"/>
      <c r="G253" s="149"/>
      <c r="H253" s="13"/>
      <c r="I253" s="13"/>
      <c r="J253" s="13"/>
      <c r="K253" s="13"/>
      <c r="L253" s="13"/>
      <c r="M253" s="13"/>
      <c r="N253" s="13"/>
    </row>
    <row r="254" spans="1:14" ht="15" customHeight="1" x14ac:dyDescent="0.25">
      <c r="A254" s="180"/>
      <c r="B254" s="244" t="s">
        <v>502</v>
      </c>
      <c r="C254" s="182"/>
      <c r="D254" s="150"/>
      <c r="E254" s="151"/>
      <c r="F254" s="154"/>
      <c r="G254" s="195"/>
      <c r="H254" s="13"/>
      <c r="I254" s="13"/>
      <c r="J254" s="13"/>
      <c r="K254" s="13"/>
      <c r="L254" s="13"/>
      <c r="M254" s="13"/>
      <c r="N254" s="13"/>
    </row>
    <row r="255" spans="1:14" ht="15" customHeight="1" x14ac:dyDescent="0.25">
      <c r="A255" s="141"/>
      <c r="B255" s="179" t="s">
        <v>503</v>
      </c>
      <c r="C255" s="196" t="s">
        <v>425</v>
      </c>
      <c r="D255" s="197">
        <v>0.33</v>
      </c>
      <c r="E255" s="281">
        <v>10</v>
      </c>
      <c r="F255" s="251">
        <v>296</v>
      </c>
      <c r="G255" s="256">
        <f>F255*D255</f>
        <v>97.68</v>
      </c>
      <c r="H255" s="13"/>
      <c r="I255" s="13"/>
      <c r="J255" s="13"/>
      <c r="K255" s="13"/>
      <c r="L255" s="13"/>
      <c r="M255" s="13"/>
      <c r="N255" s="13"/>
    </row>
    <row r="256" spans="1:14" ht="15" customHeight="1" x14ac:dyDescent="0.25">
      <c r="A256" s="141"/>
      <c r="B256" s="179" t="s">
        <v>504</v>
      </c>
      <c r="C256" s="174" t="s">
        <v>425</v>
      </c>
      <c r="D256" s="175">
        <v>1</v>
      </c>
      <c r="E256" s="282">
        <v>10</v>
      </c>
      <c r="F256" s="187">
        <v>42.5</v>
      </c>
      <c r="G256" s="71">
        <f>F256*D256</f>
        <v>42.5</v>
      </c>
      <c r="H256" s="13"/>
      <c r="I256" s="13"/>
      <c r="J256" s="13"/>
      <c r="K256" s="13"/>
      <c r="L256" s="13"/>
      <c r="M256" s="13"/>
      <c r="N256" s="13"/>
    </row>
    <row r="257" spans="1:14" ht="15" customHeight="1" x14ac:dyDescent="0.25">
      <c r="A257" s="141"/>
      <c r="B257" s="179" t="s">
        <v>505</v>
      </c>
      <c r="C257" s="174" t="s">
        <v>425</v>
      </c>
      <c r="D257" s="175">
        <v>0.33</v>
      </c>
      <c r="E257" s="282">
        <v>8</v>
      </c>
      <c r="F257" s="187">
        <v>96.84</v>
      </c>
      <c r="G257" s="71">
        <f>F257*D257</f>
        <v>31.957200000000004</v>
      </c>
      <c r="H257" s="13"/>
      <c r="I257" s="13"/>
      <c r="J257" s="13"/>
      <c r="K257" s="13"/>
      <c r="L257" s="13"/>
      <c r="M257" s="13"/>
      <c r="N257" s="13"/>
    </row>
    <row r="258" spans="1:14" ht="15" customHeight="1" x14ac:dyDescent="0.25">
      <c r="A258" s="141"/>
      <c r="B258" s="179" t="s">
        <v>506</v>
      </c>
      <c r="C258" s="174" t="s">
        <v>425</v>
      </c>
      <c r="D258" s="175">
        <v>1</v>
      </c>
      <c r="E258" s="282">
        <v>8</v>
      </c>
      <c r="F258" s="187">
        <v>132</v>
      </c>
      <c r="G258" s="71">
        <f>F258*D258</f>
        <v>132</v>
      </c>
      <c r="H258" s="13"/>
      <c r="I258" s="13"/>
      <c r="J258" s="13"/>
      <c r="K258" s="13"/>
      <c r="L258" s="13"/>
      <c r="M258" s="13"/>
      <c r="N258" s="13"/>
    </row>
    <row r="259" spans="1:14" ht="15" customHeight="1" x14ac:dyDescent="0.25">
      <c r="A259" s="141"/>
      <c r="B259" s="105" t="s">
        <v>24</v>
      </c>
      <c r="C259" s="89"/>
      <c r="D259" s="32"/>
      <c r="E259" s="283">
        <f>SUM(E255:E258)</f>
        <v>36</v>
      </c>
      <c r="F259" s="177"/>
      <c r="G259" s="107">
        <f>SUM(G255:G258)</f>
        <v>304.13720000000001</v>
      </c>
      <c r="H259" s="13"/>
      <c r="I259" s="13"/>
      <c r="J259" s="13"/>
      <c r="K259" s="13"/>
      <c r="L259" s="13"/>
      <c r="M259" s="13"/>
      <c r="N259" s="13"/>
    </row>
    <row r="260" spans="1:14" s="443" customFormat="1" ht="18.95" customHeight="1" x14ac:dyDescent="0.25">
      <c r="A260" s="439" t="s">
        <v>32</v>
      </c>
      <c r="B260" s="440" t="s">
        <v>245</v>
      </c>
      <c r="C260" s="441" t="s">
        <v>34</v>
      </c>
      <c r="D260" s="441" t="s">
        <v>345</v>
      </c>
      <c r="E260" s="441" t="s">
        <v>346</v>
      </c>
      <c r="F260" s="442" t="s">
        <v>347</v>
      </c>
      <c r="G260" s="442" t="s">
        <v>348</v>
      </c>
      <c r="K260" s="444"/>
      <c r="L260" s="444"/>
    </row>
    <row r="261" spans="1:14" s="13" customFormat="1" ht="15" customHeight="1" x14ac:dyDescent="0.25">
      <c r="A261" s="278" t="s">
        <v>583</v>
      </c>
      <c r="B261" s="263" t="s">
        <v>396</v>
      </c>
      <c r="C261" s="257"/>
      <c r="D261"/>
      <c r="E261"/>
      <c r="F261" s="258"/>
      <c r="G261" s="17"/>
      <c r="H261"/>
      <c r="I261"/>
      <c r="J261"/>
      <c r="K261"/>
      <c r="L261"/>
      <c r="M261"/>
      <c r="N261"/>
    </row>
    <row r="262" spans="1:14" ht="57.6" customHeight="1" x14ac:dyDescent="0.25">
      <c r="A262" s="272"/>
      <c r="B262" s="276" t="s">
        <v>508</v>
      </c>
      <c r="C262" s="259"/>
      <c r="D262" s="260"/>
      <c r="E262" s="260"/>
      <c r="F262" s="261"/>
      <c r="G262" s="262"/>
    </row>
    <row r="263" spans="1:14" x14ac:dyDescent="0.25">
      <c r="A263" s="279"/>
      <c r="B263" s="277" t="s">
        <v>397</v>
      </c>
      <c r="C263" s="265" t="s">
        <v>351</v>
      </c>
      <c r="D263" s="266">
        <v>8.9</v>
      </c>
      <c r="E263" s="266">
        <v>35</v>
      </c>
      <c r="F263" s="267">
        <v>25.37</v>
      </c>
      <c r="G263" s="267">
        <f>F263*D263</f>
        <v>225.79300000000001</v>
      </c>
    </row>
    <row r="264" spans="1:14" x14ac:dyDescent="0.25">
      <c r="A264" s="279"/>
      <c r="B264" s="277" t="s">
        <v>398</v>
      </c>
      <c r="C264" s="264" t="s">
        <v>351</v>
      </c>
      <c r="D264" s="268">
        <v>3.1</v>
      </c>
      <c r="E264" s="268">
        <v>22</v>
      </c>
      <c r="F264" s="269">
        <v>59.27</v>
      </c>
      <c r="G264" s="269">
        <f>F264*D264</f>
        <v>183.73700000000002</v>
      </c>
    </row>
    <row r="265" spans="1:14" x14ac:dyDescent="0.25">
      <c r="A265" s="280"/>
      <c r="B265" s="168" t="s">
        <v>24</v>
      </c>
      <c r="C265" s="273"/>
      <c r="D265" s="274"/>
      <c r="E265" s="171">
        <f>SUM(E263:E264)</f>
        <v>57</v>
      </c>
      <c r="F265" s="275"/>
      <c r="G265" s="218">
        <f>SUM(G263:G264)</f>
        <v>409.53000000000003</v>
      </c>
    </row>
    <row r="266" spans="1:14" s="443" customFormat="1" ht="18.95" customHeight="1" x14ac:dyDescent="0.25">
      <c r="A266" s="439" t="s">
        <v>32</v>
      </c>
      <c r="B266" s="440" t="s">
        <v>245</v>
      </c>
      <c r="C266" s="441" t="s">
        <v>34</v>
      </c>
      <c r="D266" s="441" t="s">
        <v>345</v>
      </c>
      <c r="E266" s="441" t="s">
        <v>346</v>
      </c>
      <c r="F266" s="442" t="s">
        <v>347</v>
      </c>
      <c r="G266" s="442" t="s">
        <v>348</v>
      </c>
      <c r="K266" s="444"/>
      <c r="L266" s="444"/>
    </row>
    <row r="267" spans="1:14" x14ac:dyDescent="0.25">
      <c r="A267" s="293" t="s">
        <v>584</v>
      </c>
      <c r="B267" s="294" t="s">
        <v>509</v>
      </c>
      <c r="C267" s="295"/>
      <c r="D267" s="296"/>
      <c r="E267" s="296"/>
      <c r="F267" s="297"/>
      <c r="G267" s="298"/>
    </row>
    <row r="268" spans="1:14" ht="89.25" x14ac:dyDescent="0.25">
      <c r="A268" s="299"/>
      <c r="B268" s="300" t="s">
        <v>510</v>
      </c>
      <c r="C268" s="301"/>
      <c r="D268" s="302"/>
      <c r="E268" s="302"/>
      <c r="F268" s="303"/>
      <c r="G268" s="304"/>
    </row>
    <row r="269" spans="1:14" x14ac:dyDescent="0.25">
      <c r="A269" s="305"/>
      <c r="B269" s="306" t="s">
        <v>511</v>
      </c>
      <c r="C269" s="307" t="s">
        <v>421</v>
      </c>
      <c r="D269" s="308">
        <v>1.8</v>
      </c>
      <c r="E269" s="308">
        <v>13</v>
      </c>
      <c r="F269" s="309">
        <v>17.93</v>
      </c>
      <c r="G269" s="309">
        <f>F269*D269</f>
        <v>32.274000000000001</v>
      </c>
    </row>
    <row r="270" spans="1:14" x14ac:dyDescent="0.25">
      <c r="A270" s="305"/>
      <c r="B270" s="306" t="s">
        <v>512</v>
      </c>
      <c r="C270" s="307" t="s">
        <v>421</v>
      </c>
      <c r="D270" s="308">
        <v>1</v>
      </c>
      <c r="E270" s="308">
        <v>6</v>
      </c>
      <c r="F270" s="309">
        <v>17.93</v>
      </c>
      <c r="G270" s="309">
        <f>F270*D270</f>
        <v>17.93</v>
      </c>
    </row>
    <row r="271" spans="1:14" x14ac:dyDescent="0.25">
      <c r="A271" s="305"/>
      <c r="B271" s="306" t="s">
        <v>513</v>
      </c>
      <c r="C271" s="307" t="s">
        <v>421</v>
      </c>
      <c r="D271" s="308">
        <v>2.2000000000000002</v>
      </c>
      <c r="E271" s="308">
        <v>11</v>
      </c>
      <c r="F271" s="309">
        <v>25.07</v>
      </c>
      <c r="G271" s="309">
        <f>F271*D271</f>
        <v>55.154000000000003</v>
      </c>
    </row>
    <row r="272" spans="1:14" x14ac:dyDescent="0.25">
      <c r="A272" s="305"/>
      <c r="B272" s="306" t="s">
        <v>514</v>
      </c>
      <c r="C272" s="307" t="s">
        <v>421</v>
      </c>
      <c r="D272" s="308">
        <v>7.5</v>
      </c>
      <c r="E272" s="308">
        <v>20</v>
      </c>
      <c r="F272" s="309">
        <v>22.13</v>
      </c>
      <c r="G272" s="309">
        <f>F272*D272</f>
        <v>165.97499999999999</v>
      </c>
    </row>
    <row r="273" spans="1:12" x14ac:dyDescent="0.25">
      <c r="A273" s="305"/>
      <c r="B273" s="306" t="s">
        <v>515</v>
      </c>
      <c r="C273" s="307" t="s">
        <v>421</v>
      </c>
      <c r="D273" s="308">
        <v>1.1000000000000001</v>
      </c>
      <c r="E273" s="308">
        <v>9</v>
      </c>
      <c r="F273" s="309">
        <v>84.67</v>
      </c>
      <c r="G273" s="309">
        <f>F273*D273</f>
        <v>93.137000000000015</v>
      </c>
    </row>
    <row r="274" spans="1:12" x14ac:dyDescent="0.25">
      <c r="A274" s="310"/>
      <c r="B274" s="311" t="s">
        <v>24</v>
      </c>
      <c r="C274" s="312"/>
      <c r="D274" s="313"/>
      <c r="E274" s="314">
        <f>SUM(E269:E273)</f>
        <v>59</v>
      </c>
      <c r="F274" s="315"/>
      <c r="G274" s="316">
        <f>SUM(G269:G273)</f>
        <v>364.46999999999997</v>
      </c>
    </row>
    <row r="275" spans="1:12" s="443" customFormat="1" ht="18.95" customHeight="1" x14ac:dyDescent="0.25">
      <c r="A275" s="439" t="s">
        <v>32</v>
      </c>
      <c r="B275" s="440" t="s">
        <v>245</v>
      </c>
      <c r="C275" s="441" t="s">
        <v>34</v>
      </c>
      <c r="D275" s="441" t="s">
        <v>345</v>
      </c>
      <c r="E275" s="441" t="s">
        <v>346</v>
      </c>
      <c r="F275" s="442" t="s">
        <v>347</v>
      </c>
      <c r="G275" s="442" t="s">
        <v>348</v>
      </c>
      <c r="K275" s="444"/>
      <c r="L275" s="444"/>
    </row>
    <row r="276" spans="1:12" x14ac:dyDescent="0.25">
      <c r="A276" s="278" t="s">
        <v>585</v>
      </c>
      <c r="B276" s="263" t="s">
        <v>517</v>
      </c>
      <c r="C276" s="257"/>
      <c r="F276" s="258"/>
      <c r="G276" s="17"/>
    </row>
    <row r="277" spans="1:12" x14ac:dyDescent="0.25">
      <c r="A277" s="272"/>
      <c r="B277" s="276" t="s">
        <v>518</v>
      </c>
      <c r="C277" s="259"/>
      <c r="D277" s="260"/>
      <c r="E277" s="260"/>
      <c r="F277" s="261"/>
      <c r="G277" s="262"/>
    </row>
    <row r="278" spans="1:12" x14ac:dyDescent="0.25">
      <c r="A278" s="279"/>
      <c r="B278" s="318" t="s">
        <v>520</v>
      </c>
      <c r="C278" s="265" t="s">
        <v>423</v>
      </c>
      <c r="D278" s="266">
        <v>1.05</v>
      </c>
      <c r="E278" s="266">
        <v>15</v>
      </c>
      <c r="F278" s="267">
        <v>212</v>
      </c>
      <c r="G278" s="267">
        <f>F278*D278</f>
        <v>222.60000000000002</v>
      </c>
    </row>
    <row r="279" spans="1:12" x14ac:dyDescent="0.25">
      <c r="A279" s="280"/>
      <c r="B279" s="157" t="s">
        <v>24</v>
      </c>
      <c r="C279" s="264"/>
      <c r="D279" s="270"/>
      <c r="E279" s="215">
        <f>SUM(E278)</f>
        <v>15</v>
      </c>
      <c r="F279" s="271"/>
      <c r="G279" s="217">
        <f>SUM(G278)</f>
        <v>222.60000000000002</v>
      </c>
    </row>
    <row r="280" spans="1:12" s="443" customFormat="1" ht="18.95" customHeight="1" x14ac:dyDescent="0.25">
      <c r="A280" s="439" t="s">
        <v>32</v>
      </c>
      <c r="B280" s="440" t="s">
        <v>245</v>
      </c>
      <c r="C280" s="441" t="s">
        <v>34</v>
      </c>
      <c r="D280" s="441" t="s">
        <v>345</v>
      </c>
      <c r="E280" s="441" t="s">
        <v>346</v>
      </c>
      <c r="F280" s="442" t="s">
        <v>347</v>
      </c>
      <c r="G280" s="442" t="s">
        <v>348</v>
      </c>
      <c r="K280" s="444"/>
      <c r="L280" s="444"/>
    </row>
    <row r="281" spans="1:12" x14ac:dyDescent="0.25">
      <c r="A281" s="337" t="s">
        <v>586</v>
      </c>
      <c r="B281" s="334" t="s">
        <v>521</v>
      </c>
      <c r="C281" s="319"/>
      <c r="D281" s="317"/>
      <c r="E281" s="317"/>
      <c r="F281" s="317"/>
      <c r="G281" s="317"/>
    </row>
    <row r="282" spans="1:12" x14ac:dyDescent="0.25">
      <c r="A282" s="291"/>
      <c r="B282" s="335" t="s">
        <v>525</v>
      </c>
      <c r="C282" s="320"/>
      <c r="D282" s="321"/>
      <c r="E282" s="321"/>
      <c r="F282" s="321"/>
      <c r="G282" s="321"/>
    </row>
    <row r="283" spans="1:12" x14ac:dyDescent="0.25">
      <c r="A283" s="291"/>
      <c r="B283" s="179" t="s">
        <v>522</v>
      </c>
      <c r="C283" s="196" t="s">
        <v>444</v>
      </c>
      <c r="D283" s="197">
        <v>0.03</v>
      </c>
      <c r="E283" s="288">
        <v>5</v>
      </c>
      <c r="F283" s="288">
        <v>311</v>
      </c>
      <c r="G283" s="322">
        <f>F283*D283</f>
        <v>9.33</v>
      </c>
    </row>
    <row r="284" spans="1:12" x14ac:dyDescent="0.25">
      <c r="A284" s="291"/>
      <c r="B284" s="179" t="s">
        <v>434</v>
      </c>
      <c r="C284" s="174" t="s">
        <v>421</v>
      </c>
      <c r="D284" s="175">
        <v>2.2999999999999998</v>
      </c>
      <c r="E284" s="289">
        <v>7</v>
      </c>
      <c r="F284" s="289">
        <v>7.47</v>
      </c>
      <c r="G284" s="290">
        <f>F284*D284</f>
        <v>17.180999999999997</v>
      </c>
    </row>
    <row r="285" spans="1:12" x14ac:dyDescent="0.25">
      <c r="A285" s="291"/>
      <c r="B285" s="179" t="s">
        <v>524</v>
      </c>
      <c r="C285" s="174" t="s">
        <v>423</v>
      </c>
      <c r="D285" s="175">
        <v>1.05</v>
      </c>
      <c r="E285" s="289">
        <v>18</v>
      </c>
      <c r="F285" s="289">
        <v>122</v>
      </c>
      <c r="G285" s="290">
        <f>F285*D285</f>
        <v>128.1</v>
      </c>
    </row>
    <row r="286" spans="1:12" x14ac:dyDescent="0.25">
      <c r="A286" s="292"/>
      <c r="B286" s="336" t="s">
        <v>24</v>
      </c>
      <c r="C286" s="323"/>
      <c r="D286" s="323"/>
      <c r="E286" s="324">
        <f>SUM(E283:E285)</f>
        <v>30</v>
      </c>
      <c r="F286" s="324"/>
      <c r="G286" s="324">
        <f>SUM(G283:G285)</f>
        <v>154.61099999999999</v>
      </c>
    </row>
    <row r="287" spans="1:12" s="443" customFormat="1" ht="18.95" customHeight="1" x14ac:dyDescent="0.25">
      <c r="A287" s="439" t="s">
        <v>32</v>
      </c>
      <c r="B287" s="440" t="s">
        <v>245</v>
      </c>
      <c r="C287" s="441" t="s">
        <v>34</v>
      </c>
      <c r="D287" s="441" t="s">
        <v>345</v>
      </c>
      <c r="E287" s="441" t="s">
        <v>346</v>
      </c>
      <c r="F287" s="442" t="s">
        <v>347</v>
      </c>
      <c r="G287" s="442" t="s">
        <v>348</v>
      </c>
      <c r="K287" s="444"/>
      <c r="L287" s="444"/>
    </row>
    <row r="288" spans="1:12" x14ac:dyDescent="0.25">
      <c r="A288" s="158" t="s">
        <v>587</v>
      </c>
      <c r="B288" s="338" t="s">
        <v>403</v>
      </c>
      <c r="C288" s="325"/>
      <c r="F288" s="17"/>
      <c r="G288" s="17"/>
    </row>
    <row r="289" spans="1:12" x14ac:dyDescent="0.25">
      <c r="A289" s="156"/>
      <c r="B289" s="243" t="s">
        <v>526</v>
      </c>
      <c r="C289" s="259"/>
      <c r="D289" s="260"/>
      <c r="E289" s="260"/>
      <c r="F289" s="262"/>
      <c r="G289" s="262"/>
    </row>
    <row r="290" spans="1:12" x14ac:dyDescent="0.25">
      <c r="A290" s="341"/>
      <c r="B290" s="339" t="s">
        <v>527</v>
      </c>
      <c r="C290" s="265" t="s">
        <v>394</v>
      </c>
      <c r="D290" s="327">
        <v>1</v>
      </c>
      <c r="E290" s="327">
        <v>56</v>
      </c>
      <c r="F290" s="328">
        <v>6904</v>
      </c>
      <c r="G290" s="267">
        <f t="shared" ref="G290:G296" si="49">F290*D290</f>
        <v>6904</v>
      </c>
    </row>
    <row r="291" spans="1:12" x14ac:dyDescent="0.25">
      <c r="A291" s="279"/>
      <c r="B291" s="277" t="s">
        <v>148</v>
      </c>
      <c r="C291" s="264" t="s">
        <v>404</v>
      </c>
      <c r="D291" s="329">
        <v>11.4</v>
      </c>
      <c r="E291" s="329">
        <v>12</v>
      </c>
      <c r="F291" s="330">
        <v>6.25</v>
      </c>
      <c r="G291" s="269">
        <f t="shared" si="49"/>
        <v>71.25</v>
      </c>
    </row>
    <row r="292" spans="1:12" x14ac:dyDescent="0.25">
      <c r="A292" s="279"/>
      <c r="B292" s="277" t="s">
        <v>142</v>
      </c>
      <c r="C292" s="264" t="s">
        <v>351</v>
      </c>
      <c r="D292" s="329">
        <v>5.3</v>
      </c>
      <c r="E292" s="329">
        <v>20</v>
      </c>
      <c r="F292" s="330">
        <v>79.73</v>
      </c>
      <c r="G292" s="269">
        <f t="shared" si="49"/>
        <v>422.56900000000002</v>
      </c>
    </row>
    <row r="293" spans="1:12" x14ac:dyDescent="0.25">
      <c r="A293" s="279"/>
      <c r="B293" s="277" t="s">
        <v>143</v>
      </c>
      <c r="C293" s="264" t="s">
        <v>351</v>
      </c>
      <c r="D293" s="329">
        <v>5.7</v>
      </c>
      <c r="E293" s="329">
        <v>20</v>
      </c>
      <c r="F293" s="330">
        <v>30.24</v>
      </c>
      <c r="G293" s="269">
        <f t="shared" si="49"/>
        <v>172.36799999999999</v>
      </c>
    </row>
    <row r="294" spans="1:12" x14ac:dyDescent="0.25">
      <c r="A294" s="279"/>
      <c r="B294" s="277" t="s">
        <v>405</v>
      </c>
      <c r="C294" s="264" t="s">
        <v>394</v>
      </c>
      <c r="D294" s="329">
        <v>2</v>
      </c>
      <c r="E294" s="329">
        <v>20</v>
      </c>
      <c r="F294" s="330">
        <v>91.14</v>
      </c>
      <c r="G294" s="269">
        <f t="shared" si="49"/>
        <v>182.28</v>
      </c>
    </row>
    <row r="295" spans="1:12" x14ac:dyDescent="0.25">
      <c r="A295" s="279"/>
      <c r="B295" s="277" t="s">
        <v>145</v>
      </c>
      <c r="C295" s="264" t="s">
        <v>351</v>
      </c>
      <c r="D295" s="329">
        <v>3</v>
      </c>
      <c r="E295" s="329">
        <v>22</v>
      </c>
      <c r="F295" s="330">
        <v>79.3</v>
      </c>
      <c r="G295" s="269">
        <f t="shared" si="49"/>
        <v>237.89999999999998</v>
      </c>
    </row>
    <row r="296" spans="1:12" x14ac:dyDescent="0.25">
      <c r="A296" s="279"/>
      <c r="B296" s="277" t="s">
        <v>144</v>
      </c>
      <c r="C296" s="264" t="s">
        <v>351</v>
      </c>
      <c r="D296" s="329">
        <v>4.2</v>
      </c>
      <c r="E296" s="329">
        <v>16</v>
      </c>
      <c r="F296" s="330">
        <v>17.48</v>
      </c>
      <c r="G296" s="269">
        <f t="shared" si="49"/>
        <v>73.416000000000011</v>
      </c>
    </row>
    <row r="297" spans="1:12" x14ac:dyDescent="0.25">
      <c r="A297" s="167"/>
      <c r="B297" s="340"/>
      <c r="C297" s="326"/>
      <c r="D297" s="326"/>
      <c r="E297" s="217">
        <f>SUM(E290:E296)</f>
        <v>166</v>
      </c>
      <c r="F297" s="331"/>
      <c r="G297" s="217">
        <f>SUM(G290:G296)</f>
        <v>8063.7830000000004</v>
      </c>
    </row>
    <row r="298" spans="1:12" s="443" customFormat="1" ht="18.95" customHeight="1" x14ac:dyDescent="0.25">
      <c r="A298" s="439" t="s">
        <v>32</v>
      </c>
      <c r="B298" s="440" t="s">
        <v>245</v>
      </c>
      <c r="C298" s="441" t="s">
        <v>34</v>
      </c>
      <c r="D298" s="441" t="s">
        <v>345</v>
      </c>
      <c r="E298" s="441" t="s">
        <v>346</v>
      </c>
      <c r="F298" s="442" t="s">
        <v>347</v>
      </c>
      <c r="G298" s="442" t="s">
        <v>348</v>
      </c>
      <c r="K298" s="444"/>
      <c r="L298" s="444"/>
    </row>
    <row r="299" spans="1:12" x14ac:dyDescent="0.25">
      <c r="A299" s="180" t="s">
        <v>588</v>
      </c>
      <c r="B299" s="250" t="s">
        <v>409</v>
      </c>
      <c r="C299" s="325"/>
      <c r="F299" s="17"/>
      <c r="G299" s="17"/>
    </row>
    <row r="300" spans="1:12" x14ac:dyDescent="0.25">
      <c r="A300" s="141"/>
      <c r="B300" s="244" t="s">
        <v>529</v>
      </c>
      <c r="C300" s="259"/>
      <c r="D300" s="260"/>
      <c r="E300" s="260"/>
      <c r="F300" s="262"/>
      <c r="G300" s="262"/>
    </row>
    <row r="301" spans="1:12" x14ac:dyDescent="0.25">
      <c r="A301" s="132"/>
      <c r="B301" s="64" t="s">
        <v>141</v>
      </c>
      <c r="C301" s="93" t="s">
        <v>394</v>
      </c>
      <c r="D301" s="332">
        <v>1</v>
      </c>
      <c r="E301" s="332">
        <v>130</v>
      </c>
      <c r="F301" s="333">
        <v>5769</v>
      </c>
      <c r="G301" s="333">
        <f t="shared" ref="G301:G308" si="50">F301*D301</f>
        <v>5769</v>
      </c>
    </row>
    <row r="302" spans="1:12" x14ac:dyDescent="0.25">
      <c r="A302" s="132"/>
      <c r="B302" s="64" t="s">
        <v>142</v>
      </c>
      <c r="C302" s="65" t="s">
        <v>351</v>
      </c>
      <c r="D302" s="66">
        <v>5.4</v>
      </c>
      <c r="E302" s="66">
        <v>18</v>
      </c>
      <c r="F302" s="67">
        <v>79.73</v>
      </c>
      <c r="G302" s="67">
        <f t="shared" si="50"/>
        <v>430.54200000000003</v>
      </c>
    </row>
    <row r="303" spans="1:12" x14ac:dyDescent="0.25">
      <c r="A303" s="132"/>
      <c r="B303" s="64" t="s">
        <v>143</v>
      </c>
      <c r="C303" s="65" t="s">
        <v>351</v>
      </c>
      <c r="D303" s="66">
        <v>6.1</v>
      </c>
      <c r="E303" s="66">
        <v>20</v>
      </c>
      <c r="F303" s="67">
        <v>30.24</v>
      </c>
      <c r="G303" s="67">
        <f t="shared" si="50"/>
        <v>184.46399999999997</v>
      </c>
    </row>
    <row r="304" spans="1:12" x14ac:dyDescent="0.25">
      <c r="A304" s="132"/>
      <c r="B304" s="64" t="s">
        <v>410</v>
      </c>
      <c r="C304" s="65" t="s">
        <v>351</v>
      </c>
      <c r="D304" s="66">
        <v>0.9</v>
      </c>
      <c r="E304" s="66">
        <v>7</v>
      </c>
      <c r="F304" s="67">
        <v>111.45</v>
      </c>
      <c r="G304" s="67">
        <f t="shared" si="50"/>
        <v>100.30500000000001</v>
      </c>
    </row>
    <row r="305" spans="1:12" x14ac:dyDescent="0.25">
      <c r="A305" s="132"/>
      <c r="B305" s="64" t="s">
        <v>144</v>
      </c>
      <c r="C305" s="65" t="s">
        <v>351</v>
      </c>
      <c r="D305" s="66">
        <v>6</v>
      </c>
      <c r="E305" s="66">
        <v>25</v>
      </c>
      <c r="F305" s="67">
        <v>17.48</v>
      </c>
      <c r="G305" s="67">
        <f t="shared" si="50"/>
        <v>104.88</v>
      </c>
    </row>
    <row r="306" spans="1:12" x14ac:dyDescent="0.25">
      <c r="A306" s="132"/>
      <c r="B306" s="64" t="s">
        <v>411</v>
      </c>
      <c r="C306" s="65" t="s">
        <v>394</v>
      </c>
      <c r="D306" s="66">
        <v>1</v>
      </c>
      <c r="E306" s="66">
        <v>10</v>
      </c>
      <c r="F306" s="67">
        <v>234</v>
      </c>
      <c r="G306" s="67">
        <f t="shared" si="50"/>
        <v>234</v>
      </c>
    </row>
    <row r="307" spans="1:12" x14ac:dyDescent="0.25">
      <c r="A307" s="132"/>
      <c r="B307" s="64" t="s">
        <v>145</v>
      </c>
      <c r="C307" s="65" t="s">
        <v>351</v>
      </c>
      <c r="D307" s="66">
        <v>2.6</v>
      </c>
      <c r="E307" s="66">
        <v>22</v>
      </c>
      <c r="F307" s="67">
        <v>79.3</v>
      </c>
      <c r="G307" s="67">
        <f t="shared" si="50"/>
        <v>206.18</v>
      </c>
    </row>
    <row r="308" spans="1:12" x14ac:dyDescent="0.25">
      <c r="A308" s="132"/>
      <c r="B308" s="64" t="s">
        <v>412</v>
      </c>
      <c r="C308" s="65" t="s">
        <v>394</v>
      </c>
      <c r="D308" s="66">
        <v>1</v>
      </c>
      <c r="E308" s="66">
        <v>15</v>
      </c>
      <c r="F308" s="67">
        <v>742.14</v>
      </c>
      <c r="G308" s="67">
        <f t="shared" si="50"/>
        <v>742.14</v>
      </c>
    </row>
    <row r="309" spans="1:12" x14ac:dyDescent="0.25">
      <c r="A309" s="144"/>
      <c r="B309" s="342" t="s">
        <v>24</v>
      </c>
      <c r="C309" s="99"/>
      <c r="D309" s="99"/>
      <c r="E309" s="71">
        <f>SUM(E301:E308)</f>
        <v>247</v>
      </c>
      <c r="F309" s="19"/>
      <c r="G309" s="71">
        <f>SUM(G301:G308)</f>
        <v>7771.5110000000013</v>
      </c>
    </row>
    <row r="310" spans="1:12" s="443" customFormat="1" ht="18.95" customHeight="1" x14ac:dyDescent="0.25">
      <c r="A310" s="439" t="s">
        <v>32</v>
      </c>
      <c r="B310" s="440" t="s">
        <v>245</v>
      </c>
      <c r="C310" s="441" t="s">
        <v>34</v>
      </c>
      <c r="D310" s="441" t="s">
        <v>345</v>
      </c>
      <c r="E310" s="441" t="s">
        <v>346</v>
      </c>
      <c r="F310" s="442" t="s">
        <v>347</v>
      </c>
      <c r="G310" s="442" t="s">
        <v>348</v>
      </c>
      <c r="K310" s="444"/>
      <c r="L310" s="444"/>
    </row>
    <row r="311" spans="1:12" x14ac:dyDescent="0.25">
      <c r="A311" s="158" t="s">
        <v>589</v>
      </c>
      <c r="B311" s="340" t="s">
        <v>532</v>
      </c>
      <c r="C311" s="13"/>
      <c r="D311" s="13"/>
      <c r="E311" s="149"/>
      <c r="F311" s="148"/>
      <c r="G311" s="149"/>
    </row>
    <row r="312" spans="1:12" x14ac:dyDescent="0.25">
      <c r="A312" s="156"/>
      <c r="B312" s="346" t="s">
        <v>533</v>
      </c>
      <c r="C312" s="13"/>
      <c r="D312" s="13"/>
      <c r="E312" s="149"/>
      <c r="F312" s="148"/>
      <c r="G312" s="149"/>
    </row>
    <row r="313" spans="1:12" x14ac:dyDescent="0.25">
      <c r="A313" s="156"/>
      <c r="B313" s="347" t="s">
        <v>146</v>
      </c>
      <c r="C313" s="277" t="s">
        <v>394</v>
      </c>
      <c r="D313" s="329">
        <v>1</v>
      </c>
      <c r="E313" s="329">
        <v>37</v>
      </c>
      <c r="F313" s="330">
        <v>759</v>
      </c>
      <c r="G313" s="330">
        <f>F313*D313</f>
        <v>759</v>
      </c>
    </row>
    <row r="314" spans="1:12" x14ac:dyDescent="0.25">
      <c r="A314" s="156"/>
      <c r="B314" s="277" t="s">
        <v>406</v>
      </c>
      <c r="C314" s="277" t="s">
        <v>407</v>
      </c>
      <c r="D314" s="329">
        <v>1</v>
      </c>
      <c r="E314" s="329">
        <v>18</v>
      </c>
      <c r="F314" s="330">
        <v>1015</v>
      </c>
      <c r="G314" s="330">
        <f>F314*D314</f>
        <v>1015</v>
      </c>
    </row>
    <row r="315" spans="1:12" x14ac:dyDescent="0.25">
      <c r="A315" s="156"/>
      <c r="B315" s="277" t="s">
        <v>143</v>
      </c>
      <c r="C315" s="277" t="s">
        <v>351</v>
      </c>
      <c r="D315" s="329">
        <v>6.1</v>
      </c>
      <c r="E315" s="329">
        <v>20</v>
      </c>
      <c r="F315" s="330">
        <v>30.24</v>
      </c>
      <c r="G315" s="330">
        <f>F315*D315</f>
        <v>184.46399999999997</v>
      </c>
    </row>
    <row r="316" spans="1:12" x14ac:dyDescent="0.25">
      <c r="A316" s="156"/>
      <c r="B316" s="277" t="s">
        <v>408</v>
      </c>
      <c r="C316" s="277" t="s">
        <v>351</v>
      </c>
      <c r="D316" s="329">
        <v>1.8</v>
      </c>
      <c r="E316" s="329">
        <v>10</v>
      </c>
      <c r="F316" s="330">
        <v>53.12</v>
      </c>
      <c r="G316" s="330">
        <f>F316*D316</f>
        <v>95.616</v>
      </c>
    </row>
    <row r="317" spans="1:12" x14ac:dyDescent="0.25">
      <c r="A317" s="156"/>
      <c r="B317" s="277" t="s">
        <v>147</v>
      </c>
      <c r="C317" s="277" t="s">
        <v>394</v>
      </c>
      <c r="D317" s="329">
        <v>1</v>
      </c>
      <c r="E317" s="329">
        <v>12</v>
      </c>
      <c r="F317" s="330">
        <v>300</v>
      </c>
      <c r="G317" s="330">
        <f>F317*D317</f>
        <v>300</v>
      </c>
    </row>
    <row r="318" spans="1:12" x14ac:dyDescent="0.25">
      <c r="A318" s="167"/>
      <c r="B318" s="340" t="s">
        <v>24</v>
      </c>
      <c r="C318" s="340"/>
      <c r="D318" s="343"/>
      <c r="E318" s="344">
        <f>SUM(E313:E317)</f>
        <v>97</v>
      </c>
      <c r="F318" s="345"/>
      <c r="G318" s="344">
        <f>SUM(G313:G317)</f>
        <v>2354.08</v>
      </c>
    </row>
    <row r="319" spans="1:12" s="443" customFormat="1" ht="18.95" customHeight="1" x14ac:dyDescent="0.25">
      <c r="A319" s="439" t="s">
        <v>32</v>
      </c>
      <c r="B319" s="440" t="s">
        <v>245</v>
      </c>
      <c r="C319" s="441" t="s">
        <v>34</v>
      </c>
      <c r="D319" s="441" t="s">
        <v>345</v>
      </c>
      <c r="E319" s="441" t="s">
        <v>346</v>
      </c>
      <c r="F319" s="442" t="s">
        <v>347</v>
      </c>
      <c r="G319" s="442" t="s">
        <v>348</v>
      </c>
      <c r="K319" s="444"/>
      <c r="L319" s="444"/>
    </row>
    <row r="320" spans="1:12" x14ac:dyDescent="0.25">
      <c r="A320" s="180" t="s">
        <v>590</v>
      </c>
      <c r="B320" s="355" t="s">
        <v>535</v>
      </c>
      <c r="C320" s="348"/>
      <c r="D320" s="13"/>
      <c r="E320" s="149"/>
      <c r="F320" s="148"/>
      <c r="G320" s="149"/>
    </row>
    <row r="321" spans="1:12" x14ac:dyDescent="0.25">
      <c r="A321" s="141"/>
      <c r="B321" s="335" t="s">
        <v>536</v>
      </c>
      <c r="C321" s="349"/>
      <c r="D321" s="350"/>
      <c r="E321" s="195"/>
      <c r="F321" s="152"/>
      <c r="G321" s="195"/>
    </row>
    <row r="322" spans="1:12" x14ac:dyDescent="0.25">
      <c r="A322" s="236"/>
      <c r="B322" s="356" t="s">
        <v>537</v>
      </c>
      <c r="C322" s="352" t="s">
        <v>353</v>
      </c>
      <c r="D322" s="352">
        <v>1.05</v>
      </c>
      <c r="E322" s="207">
        <v>18</v>
      </c>
      <c r="F322" s="353">
        <v>392.46</v>
      </c>
      <c r="G322" s="207">
        <f>F322*D322</f>
        <v>412.08299999999997</v>
      </c>
    </row>
    <row r="323" spans="1:12" x14ac:dyDescent="0.25">
      <c r="A323" s="236"/>
      <c r="B323" s="356" t="s">
        <v>538</v>
      </c>
      <c r="C323" s="351" t="s">
        <v>353</v>
      </c>
      <c r="D323" s="176">
        <v>1.1000000000000001</v>
      </c>
      <c r="E323" s="208">
        <v>8</v>
      </c>
      <c r="F323" s="354">
        <v>51.81</v>
      </c>
      <c r="G323" s="208">
        <f>F323*D323</f>
        <v>56.991000000000007</v>
      </c>
    </row>
    <row r="324" spans="1:12" x14ac:dyDescent="0.25">
      <c r="A324" s="231"/>
      <c r="B324" s="342" t="s">
        <v>24</v>
      </c>
      <c r="C324" s="351"/>
      <c r="D324" s="351"/>
      <c r="E324" s="71">
        <f>SUM(E322:E323)</f>
        <v>26</v>
      </c>
      <c r="F324" s="19"/>
      <c r="G324" s="71">
        <f>SUM(G322:G323)</f>
        <v>469.07399999999996</v>
      </c>
    </row>
    <row r="325" spans="1:12" s="443" customFormat="1" ht="18.95" customHeight="1" x14ac:dyDescent="0.25">
      <c r="A325" s="439" t="s">
        <v>32</v>
      </c>
      <c r="B325" s="440" t="s">
        <v>245</v>
      </c>
      <c r="C325" s="441" t="s">
        <v>34</v>
      </c>
      <c r="D325" s="441" t="s">
        <v>345</v>
      </c>
      <c r="E325" s="441" t="s">
        <v>346</v>
      </c>
      <c r="F325" s="442" t="s">
        <v>347</v>
      </c>
      <c r="G325" s="442" t="s">
        <v>348</v>
      </c>
      <c r="K325" s="444"/>
      <c r="L325" s="444"/>
    </row>
    <row r="326" spans="1:12" x14ac:dyDescent="0.25">
      <c r="A326" s="278" t="s">
        <v>591</v>
      </c>
      <c r="B326" s="213" t="s">
        <v>399</v>
      </c>
      <c r="C326" s="357"/>
      <c r="D326" s="259"/>
      <c r="E326" s="260"/>
      <c r="F326" s="262"/>
      <c r="G326" s="262"/>
    </row>
    <row r="327" spans="1:12" x14ac:dyDescent="0.25">
      <c r="A327" s="279"/>
      <c r="B327" s="277" t="s">
        <v>400</v>
      </c>
      <c r="C327" s="264" t="s">
        <v>351</v>
      </c>
      <c r="D327" s="266">
        <v>1.05</v>
      </c>
      <c r="E327" s="266">
        <v>10</v>
      </c>
      <c r="F327" s="267">
        <v>43.9</v>
      </c>
      <c r="G327" s="267">
        <f>F327*D327</f>
        <v>46.094999999999999</v>
      </c>
    </row>
    <row r="328" spans="1:12" x14ac:dyDescent="0.25">
      <c r="A328" s="280"/>
      <c r="B328" s="277"/>
      <c r="C328" s="264"/>
      <c r="D328" s="214"/>
      <c r="E328" s="215">
        <f>SUM(E327)</f>
        <v>10</v>
      </c>
      <c r="F328" s="331"/>
      <c r="G328" s="217">
        <f>SUM(G327)</f>
        <v>46.094999999999999</v>
      </c>
    </row>
    <row r="329" spans="1:12" s="443" customFormat="1" ht="18.95" customHeight="1" x14ac:dyDescent="0.25">
      <c r="A329" s="439" t="s">
        <v>32</v>
      </c>
      <c r="B329" s="440" t="s">
        <v>245</v>
      </c>
      <c r="C329" s="441" t="s">
        <v>34</v>
      </c>
      <c r="D329" s="441" t="s">
        <v>345</v>
      </c>
      <c r="E329" s="441" t="s">
        <v>346</v>
      </c>
      <c r="F329" s="442" t="s">
        <v>347</v>
      </c>
      <c r="G329" s="442" t="s">
        <v>348</v>
      </c>
      <c r="K329" s="444"/>
      <c r="L329" s="444"/>
    </row>
    <row r="330" spans="1:12" x14ac:dyDescent="0.25">
      <c r="A330" s="26" t="s">
        <v>592</v>
      </c>
      <c r="B330" s="68" t="s">
        <v>401</v>
      </c>
      <c r="C330" s="358"/>
      <c r="D330" s="259"/>
      <c r="E330" s="260"/>
      <c r="F330" s="262"/>
      <c r="G330" s="262"/>
    </row>
    <row r="331" spans="1:12" x14ac:dyDescent="0.25">
      <c r="A331" s="132"/>
      <c r="B331" s="64" t="s">
        <v>402</v>
      </c>
      <c r="C331" s="65" t="s">
        <v>351</v>
      </c>
      <c r="D331" s="332">
        <v>1.05</v>
      </c>
      <c r="E331" s="332">
        <v>8</v>
      </c>
      <c r="F331" s="333">
        <v>40.950000000000003</v>
      </c>
      <c r="G331" s="333">
        <f>F331*D331</f>
        <v>42.997500000000002</v>
      </c>
    </row>
    <row r="332" spans="1:12" x14ac:dyDescent="0.25">
      <c r="A332" s="144"/>
      <c r="B332" s="342"/>
      <c r="C332" s="99"/>
      <c r="D332" s="198"/>
      <c r="E332" s="71">
        <f>SUM(E331)</f>
        <v>8</v>
      </c>
      <c r="F332" s="19"/>
      <c r="G332" s="71">
        <f>SUM(G331)</f>
        <v>42.997500000000002</v>
      </c>
    </row>
    <row r="333" spans="1:12" x14ac:dyDescent="0.25">
      <c r="A333" s="317"/>
      <c r="B333" s="317"/>
      <c r="C333" s="317"/>
      <c r="D333" s="317"/>
      <c r="E333" s="317"/>
      <c r="F333" s="317"/>
      <c r="G333" s="317"/>
    </row>
    <row r="340" spans="8:14" x14ac:dyDescent="0.25">
      <c r="H340" s="13"/>
      <c r="I340" s="13"/>
      <c r="J340" s="13"/>
      <c r="K340" s="13"/>
      <c r="L340" s="13"/>
      <c r="M340" s="13"/>
      <c r="N340" s="13"/>
    </row>
    <row r="350" spans="8:14" x14ac:dyDescent="0.25">
      <c r="H350" s="13"/>
      <c r="I350" s="13"/>
      <c r="J350" s="13"/>
      <c r="K350" s="13"/>
      <c r="L350" s="13"/>
      <c r="M350" s="13"/>
      <c r="N350" s="13"/>
    </row>
  </sheetData>
  <mergeCells count="1">
    <mergeCell ref="A1:K1"/>
  </mergeCells>
  <pageMargins left="0.75" right="0.75" top="1" bottom="1" header="0.511811023622047" footer="0.511811023622047"/>
  <pageSetup paperSize="9" orientation="portrait" horizontalDpi="300" verticalDpi="300" r:id="rId1"/>
  <ignoredErrors>
    <ignoredError sqref="A201:B201 B219 A47 A48:A50 A18:A40 B20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7"/>
  <sheetViews>
    <sheetView zoomScaleNormal="100" workbookViewId="0">
      <pane ySplit="5" topLeftCell="A6" activePane="bottomLeft" state="frozen"/>
      <selection pane="bottomLeft" activeCell="E41" sqref="E41"/>
    </sheetView>
  </sheetViews>
  <sheetFormatPr baseColWidth="10" defaultColWidth="8.5703125" defaultRowHeight="15" x14ac:dyDescent="0.25"/>
  <cols>
    <col min="1" max="1" width="12.28515625" customWidth="1"/>
    <col min="2" max="2" width="38" customWidth="1"/>
    <col min="3" max="3" width="7" customWidth="1"/>
    <col min="4" max="6" width="10" customWidth="1"/>
    <col min="7" max="7" width="13" customWidth="1"/>
    <col min="8" max="8" width="11" customWidth="1"/>
    <col min="9" max="9" width="13" customWidth="1"/>
    <col min="10" max="10" width="13.140625" customWidth="1"/>
    <col min="11" max="11" width="13" customWidth="1"/>
  </cols>
  <sheetData>
    <row r="1" spans="1:14" ht="19.5" customHeight="1" x14ac:dyDescent="0.25">
      <c r="A1" s="486" t="s">
        <v>17</v>
      </c>
      <c r="B1" s="486"/>
      <c r="C1" s="486"/>
      <c r="D1" s="486"/>
      <c r="E1" s="486"/>
      <c r="F1" s="486"/>
      <c r="G1" s="486"/>
      <c r="H1" s="486"/>
      <c r="I1" s="486"/>
      <c r="J1" s="486"/>
      <c r="K1" s="486"/>
    </row>
    <row r="2" spans="1:14" x14ac:dyDescent="0.25">
      <c r="N2" s="42">
        <f>G18</f>
        <v>0</v>
      </c>
    </row>
    <row r="3" spans="1:14" ht="27.95" customHeight="1" x14ac:dyDescent="0.25">
      <c r="A3" s="406" t="s">
        <v>30</v>
      </c>
      <c r="B3" s="43">
        <v>700</v>
      </c>
      <c r="C3" s="406" t="s">
        <v>31</v>
      </c>
      <c r="D3" s="8">
        <v>0.2</v>
      </c>
      <c r="N3" s="42">
        <f>J18</f>
        <v>0</v>
      </c>
    </row>
    <row r="4" spans="1:14" ht="14.45" customHeight="1" x14ac:dyDescent="0.25">
      <c r="N4" s="42">
        <f>K18</f>
        <v>0</v>
      </c>
    </row>
    <row r="5" spans="1:14" ht="18" customHeight="1" x14ac:dyDescent="0.25">
      <c r="A5" s="420" t="s">
        <v>32</v>
      </c>
      <c r="B5" s="420" t="s">
        <v>33</v>
      </c>
      <c r="C5" s="420" t="s">
        <v>34</v>
      </c>
      <c r="D5" s="420" t="s">
        <v>35</v>
      </c>
      <c r="E5" s="420" t="s">
        <v>91</v>
      </c>
      <c r="F5" s="420" t="s">
        <v>324</v>
      </c>
      <c r="G5" s="420" t="s">
        <v>36</v>
      </c>
      <c r="H5" s="420" t="s">
        <v>37</v>
      </c>
      <c r="I5" s="420" t="s">
        <v>39</v>
      </c>
      <c r="J5" s="420" t="s">
        <v>38</v>
      </c>
      <c r="K5" s="420" t="s">
        <v>40</v>
      </c>
    </row>
    <row r="6" spans="1:14" x14ac:dyDescent="0.25">
      <c r="A6" s="117" t="s">
        <v>239</v>
      </c>
      <c r="B6" s="118" t="s">
        <v>150</v>
      </c>
      <c r="C6" s="118" t="s">
        <v>64</v>
      </c>
      <c r="D6" s="4">
        <v>0</v>
      </c>
      <c r="E6" s="120">
        <f>E28</f>
        <v>55</v>
      </c>
      <c r="F6" s="120">
        <f>D6*E6</f>
        <v>0</v>
      </c>
      <c r="G6" s="121">
        <f t="shared" ref="G6:G17" si="0">D6*E6/60*$B$3</f>
        <v>0</v>
      </c>
      <c r="H6" s="120">
        <f>G28</f>
        <v>1093.94</v>
      </c>
      <c r="I6" s="122">
        <f t="shared" ref="I6:I17" si="1">$D$3</f>
        <v>0.2</v>
      </c>
      <c r="J6" s="121">
        <f t="shared" ref="J6:J17" si="2">D6*H6*(1+$D$3)</f>
        <v>0</v>
      </c>
      <c r="K6" s="121">
        <f t="shared" ref="K6:K17" si="3">G6+J6</f>
        <v>0</v>
      </c>
    </row>
    <row r="7" spans="1:14" x14ac:dyDescent="0.25">
      <c r="A7" s="117" t="s">
        <v>240</v>
      </c>
      <c r="B7" s="118" t="s">
        <v>152</v>
      </c>
      <c r="C7" s="118" t="s">
        <v>127</v>
      </c>
      <c r="D7" s="4">
        <v>0</v>
      </c>
      <c r="E7" s="120">
        <f>E36</f>
        <v>49</v>
      </c>
      <c r="F7" s="120">
        <f t="shared" ref="F7:F17" si="4">D7*E7</f>
        <v>0</v>
      </c>
      <c r="G7" s="121">
        <f t="shared" si="0"/>
        <v>0</v>
      </c>
      <c r="H7" s="120">
        <f>G36</f>
        <v>1413.8000000000002</v>
      </c>
      <c r="I7" s="122">
        <f t="shared" si="1"/>
        <v>0.2</v>
      </c>
      <c r="J7" s="121">
        <f t="shared" si="2"/>
        <v>0</v>
      </c>
      <c r="K7" s="121">
        <f t="shared" si="3"/>
        <v>0</v>
      </c>
    </row>
    <row r="8" spans="1:14" x14ac:dyDescent="0.25">
      <c r="A8" s="117" t="s">
        <v>241</v>
      </c>
      <c r="B8" s="118" t="s">
        <v>154</v>
      </c>
      <c r="C8" s="118" t="s">
        <v>74</v>
      </c>
      <c r="D8" s="4">
        <v>0</v>
      </c>
      <c r="E8" s="120">
        <f>E43</f>
        <v>120</v>
      </c>
      <c r="F8" s="120">
        <f t="shared" si="4"/>
        <v>0</v>
      </c>
      <c r="G8" s="121">
        <f t="shared" si="0"/>
        <v>0</v>
      </c>
      <c r="H8" s="120">
        <f>G43</f>
        <v>918</v>
      </c>
      <c r="I8" s="122">
        <f t="shared" si="1"/>
        <v>0.2</v>
      </c>
      <c r="J8" s="121">
        <f t="shared" si="2"/>
        <v>0</v>
      </c>
      <c r="K8" s="121">
        <f t="shared" si="3"/>
        <v>0</v>
      </c>
    </row>
    <row r="9" spans="1:14" x14ac:dyDescent="0.25">
      <c r="A9" s="117" t="s">
        <v>242</v>
      </c>
      <c r="B9" s="118" t="s">
        <v>156</v>
      </c>
      <c r="C9" s="118" t="s">
        <v>64</v>
      </c>
      <c r="D9" s="4">
        <v>0</v>
      </c>
      <c r="E9" s="120">
        <f>E51</f>
        <v>39</v>
      </c>
      <c r="F9" s="120">
        <f t="shared" si="4"/>
        <v>0</v>
      </c>
      <c r="G9" s="121">
        <f t="shared" si="0"/>
        <v>0</v>
      </c>
      <c r="H9" s="120">
        <f>G51</f>
        <v>874.69599999999991</v>
      </c>
      <c r="I9" s="122">
        <f t="shared" si="1"/>
        <v>0.2</v>
      </c>
      <c r="J9" s="121">
        <f t="shared" si="2"/>
        <v>0</v>
      </c>
      <c r="K9" s="121">
        <f t="shared" si="3"/>
        <v>0</v>
      </c>
    </row>
    <row r="10" spans="1:14" x14ac:dyDescent="0.25">
      <c r="A10" s="117" t="s">
        <v>243</v>
      </c>
      <c r="B10" s="118" t="s">
        <v>158</v>
      </c>
      <c r="C10" s="118" t="s">
        <v>127</v>
      </c>
      <c r="D10" s="4">
        <v>0</v>
      </c>
      <c r="E10" s="120">
        <f>E57</f>
        <v>26</v>
      </c>
      <c r="F10" s="120">
        <f t="shared" si="4"/>
        <v>0</v>
      </c>
      <c r="G10" s="121">
        <f t="shared" si="0"/>
        <v>0</v>
      </c>
      <c r="H10" s="120">
        <f>G57</f>
        <v>754</v>
      </c>
      <c r="I10" s="122">
        <f t="shared" si="1"/>
        <v>0.2</v>
      </c>
      <c r="J10" s="121">
        <f t="shared" si="2"/>
        <v>0</v>
      </c>
      <c r="K10" s="121">
        <f t="shared" si="3"/>
        <v>0</v>
      </c>
    </row>
    <row r="11" spans="1:14" x14ac:dyDescent="0.25">
      <c r="A11" s="117" t="s">
        <v>244</v>
      </c>
      <c r="B11" s="118" t="s">
        <v>160</v>
      </c>
      <c r="C11" s="118" t="s">
        <v>64</v>
      </c>
      <c r="D11" s="4">
        <v>0</v>
      </c>
      <c r="E11" s="38">
        <f>E77</f>
        <v>183</v>
      </c>
      <c r="F11" s="38">
        <f t="shared" si="4"/>
        <v>0</v>
      </c>
      <c r="G11" s="44">
        <f t="shared" si="0"/>
        <v>0</v>
      </c>
      <c r="H11" s="38">
        <f>G77</f>
        <v>3473.5462000000002</v>
      </c>
      <c r="I11" s="5">
        <f t="shared" si="1"/>
        <v>0.2</v>
      </c>
      <c r="J11" s="44">
        <f t="shared" si="2"/>
        <v>0</v>
      </c>
      <c r="K11" s="44">
        <f t="shared" si="3"/>
        <v>0</v>
      </c>
    </row>
    <row r="12" spans="1:14" x14ac:dyDescent="0.25">
      <c r="A12" s="6"/>
      <c r="B12" s="45"/>
      <c r="C12" s="45"/>
      <c r="D12" s="360">
        <v>0</v>
      </c>
      <c r="E12" s="476">
        <v>0</v>
      </c>
      <c r="F12" s="125">
        <f t="shared" si="4"/>
        <v>0</v>
      </c>
      <c r="G12" s="125">
        <f t="shared" si="0"/>
        <v>0</v>
      </c>
      <c r="H12" s="476">
        <v>0</v>
      </c>
      <c r="I12" s="126">
        <f t="shared" si="1"/>
        <v>0.2</v>
      </c>
      <c r="J12" s="125">
        <f t="shared" si="2"/>
        <v>0</v>
      </c>
      <c r="K12" s="125">
        <f t="shared" si="3"/>
        <v>0</v>
      </c>
    </row>
    <row r="13" spans="1:14" x14ac:dyDescent="0.25">
      <c r="A13" s="6"/>
      <c r="B13" s="45"/>
      <c r="C13" s="45"/>
      <c r="D13" s="360">
        <v>0</v>
      </c>
      <c r="E13" s="476">
        <v>0</v>
      </c>
      <c r="F13" s="125">
        <f t="shared" ref="F13:F15" si="5">D13*E13</f>
        <v>0</v>
      </c>
      <c r="G13" s="125">
        <f t="shared" ref="G13:G15" si="6">D13*E13/60*$B$3</f>
        <v>0</v>
      </c>
      <c r="H13" s="476">
        <v>0</v>
      </c>
      <c r="I13" s="126">
        <f t="shared" si="1"/>
        <v>0.2</v>
      </c>
      <c r="J13" s="125">
        <f t="shared" ref="J13:J15" si="7">D13*H13*(1+$D$3)</f>
        <v>0</v>
      </c>
      <c r="K13" s="125">
        <f t="shared" ref="K13:K15" si="8">G13+J13</f>
        <v>0</v>
      </c>
    </row>
    <row r="14" spans="1:14" x14ac:dyDescent="0.25">
      <c r="A14" s="6"/>
      <c r="B14" s="45"/>
      <c r="C14" s="45"/>
      <c r="D14" s="360">
        <v>0</v>
      </c>
      <c r="E14" s="476">
        <v>0</v>
      </c>
      <c r="F14" s="125">
        <f t="shared" si="5"/>
        <v>0</v>
      </c>
      <c r="G14" s="125">
        <f t="shared" si="6"/>
        <v>0</v>
      </c>
      <c r="H14" s="476">
        <v>0</v>
      </c>
      <c r="I14" s="126">
        <f t="shared" si="1"/>
        <v>0.2</v>
      </c>
      <c r="J14" s="125">
        <f t="shared" si="7"/>
        <v>0</v>
      </c>
      <c r="K14" s="125">
        <f t="shared" si="8"/>
        <v>0</v>
      </c>
    </row>
    <row r="15" spans="1:14" x14ac:dyDescent="0.25">
      <c r="A15" s="6"/>
      <c r="B15" s="45"/>
      <c r="C15" s="45"/>
      <c r="D15" s="360">
        <v>0</v>
      </c>
      <c r="E15" s="476">
        <v>0</v>
      </c>
      <c r="F15" s="125">
        <f t="shared" si="5"/>
        <v>0</v>
      </c>
      <c r="G15" s="125">
        <f t="shared" si="6"/>
        <v>0</v>
      </c>
      <c r="H15" s="476">
        <v>0</v>
      </c>
      <c r="I15" s="126">
        <f t="shared" si="1"/>
        <v>0.2</v>
      </c>
      <c r="J15" s="125">
        <f t="shared" si="7"/>
        <v>0</v>
      </c>
      <c r="K15" s="125">
        <f t="shared" si="8"/>
        <v>0</v>
      </c>
    </row>
    <row r="16" spans="1:14" x14ac:dyDescent="0.25">
      <c r="A16" s="6"/>
      <c r="B16" s="45"/>
      <c r="C16" s="45"/>
      <c r="D16" s="360">
        <v>0</v>
      </c>
      <c r="E16" s="476">
        <v>0</v>
      </c>
      <c r="F16" s="125">
        <f t="shared" si="4"/>
        <v>0</v>
      </c>
      <c r="G16" s="125">
        <f t="shared" si="0"/>
        <v>0</v>
      </c>
      <c r="H16" s="476">
        <v>0</v>
      </c>
      <c r="I16" s="126">
        <f t="shared" si="1"/>
        <v>0.2</v>
      </c>
      <c r="J16" s="125">
        <f t="shared" si="2"/>
        <v>0</v>
      </c>
      <c r="K16" s="125">
        <f t="shared" si="3"/>
        <v>0</v>
      </c>
    </row>
    <row r="17" spans="1:11" x14ac:dyDescent="0.25">
      <c r="A17" s="6"/>
      <c r="B17" s="45"/>
      <c r="C17" s="45"/>
      <c r="D17" s="360">
        <v>0</v>
      </c>
      <c r="E17" s="476">
        <v>0</v>
      </c>
      <c r="F17" s="125">
        <f t="shared" si="4"/>
        <v>0</v>
      </c>
      <c r="G17" s="125">
        <f t="shared" si="0"/>
        <v>0</v>
      </c>
      <c r="H17" s="476">
        <v>0</v>
      </c>
      <c r="I17" s="126">
        <f t="shared" si="1"/>
        <v>0.2</v>
      </c>
      <c r="J17" s="125">
        <f t="shared" si="2"/>
        <v>0</v>
      </c>
      <c r="K17" s="125">
        <f t="shared" si="3"/>
        <v>0</v>
      </c>
    </row>
    <row r="18" spans="1:11" x14ac:dyDescent="0.25">
      <c r="A18" s="421" t="s">
        <v>24</v>
      </c>
      <c r="B18" s="421" t="s">
        <v>162</v>
      </c>
      <c r="C18" s="421"/>
      <c r="D18" s="421"/>
      <c r="E18" s="421"/>
      <c r="F18" s="424">
        <f>SUM(F6:F17)</f>
        <v>0</v>
      </c>
      <c r="G18" s="422">
        <f>SUM(G6:G17)</f>
        <v>0</v>
      </c>
      <c r="H18" s="421"/>
      <c r="I18" s="423"/>
      <c r="J18" s="424">
        <f>SUM(J6:J17)</f>
        <v>0</v>
      </c>
      <c r="K18" s="422">
        <f>SUM(K6:K17)</f>
        <v>0</v>
      </c>
    </row>
    <row r="19" spans="1:11" x14ac:dyDescent="0.25">
      <c r="E19" s="453" t="s">
        <v>323</v>
      </c>
      <c r="F19" s="472">
        <f>F18/60</f>
        <v>0</v>
      </c>
      <c r="G19" s="125">
        <f>SUM(G18)</f>
        <v>0</v>
      </c>
    </row>
    <row r="20" spans="1:11" ht="11.45" customHeight="1" x14ac:dyDescent="0.25"/>
    <row r="21" spans="1:11" ht="15.75" customHeight="1" x14ac:dyDescent="0.25">
      <c r="A21" s="487" t="s">
        <v>163</v>
      </c>
      <c r="B21" s="488"/>
      <c r="C21" s="488"/>
      <c r="D21" s="488"/>
      <c r="E21" s="488"/>
      <c r="F21" s="488"/>
      <c r="G21" s="488"/>
      <c r="H21" s="364"/>
    </row>
    <row r="22" spans="1:11" ht="29.1" customHeight="1" x14ac:dyDescent="0.25">
      <c r="A22" s="378" t="s">
        <v>58</v>
      </c>
      <c r="B22" s="378" t="s">
        <v>59</v>
      </c>
      <c r="C22" s="379" t="s">
        <v>540</v>
      </c>
      <c r="D22" s="379" t="s">
        <v>541</v>
      </c>
      <c r="E22" s="380" t="s">
        <v>542</v>
      </c>
      <c r="F22" s="380" t="s">
        <v>543</v>
      </c>
      <c r="G22" s="381" t="s">
        <v>546</v>
      </c>
      <c r="H22" s="365"/>
    </row>
    <row r="23" spans="1:11" x14ac:dyDescent="0.25">
      <c r="A23" s="410" t="s">
        <v>239</v>
      </c>
      <c r="B23" s="389" t="s">
        <v>549</v>
      </c>
      <c r="C23" s="372" t="s">
        <v>106</v>
      </c>
      <c r="D23" s="373">
        <v>0.11</v>
      </c>
      <c r="E23" s="373">
        <v>21</v>
      </c>
      <c r="F23" s="373">
        <v>2500</v>
      </c>
      <c r="G23" s="374">
        <f>F23*D23</f>
        <v>275</v>
      </c>
      <c r="H23" s="366"/>
    </row>
    <row r="24" spans="1:11" x14ac:dyDescent="0.25">
      <c r="A24" s="411"/>
      <c r="B24" s="382" t="s">
        <v>164</v>
      </c>
      <c r="C24" s="372" t="s">
        <v>74</v>
      </c>
      <c r="D24" s="373">
        <v>0.03</v>
      </c>
      <c r="E24" s="373">
        <v>0</v>
      </c>
      <c r="F24" s="373">
        <v>4000</v>
      </c>
      <c r="G24" s="374">
        <f>F24*D24</f>
        <v>120</v>
      </c>
      <c r="H24" s="366"/>
    </row>
    <row r="25" spans="1:11" x14ac:dyDescent="0.25">
      <c r="A25" s="411"/>
      <c r="B25" s="382" t="s">
        <v>168</v>
      </c>
      <c r="C25" s="372" t="s">
        <v>64</v>
      </c>
      <c r="D25" s="373">
        <v>1.1000000000000001</v>
      </c>
      <c r="E25" s="373">
        <v>15</v>
      </c>
      <c r="F25" s="373">
        <v>75</v>
      </c>
      <c r="G25" s="374">
        <f>F25*D25</f>
        <v>82.5</v>
      </c>
      <c r="H25" s="366"/>
    </row>
    <row r="26" spans="1:11" x14ac:dyDescent="0.25">
      <c r="A26" s="411"/>
      <c r="B26" s="382" t="s">
        <v>169</v>
      </c>
      <c r="C26" s="372" t="s">
        <v>64</v>
      </c>
      <c r="D26" s="373">
        <v>1.1000000000000001</v>
      </c>
      <c r="E26" s="373">
        <v>8</v>
      </c>
      <c r="F26" s="373">
        <v>47.4</v>
      </c>
      <c r="G26" s="374">
        <f>F26*D26</f>
        <v>52.14</v>
      </c>
      <c r="H26" s="366"/>
    </row>
    <row r="27" spans="1:11" x14ac:dyDescent="0.25">
      <c r="A27" s="411"/>
      <c r="B27" s="382" t="s">
        <v>170</v>
      </c>
      <c r="C27" s="372" t="s">
        <v>64</v>
      </c>
      <c r="D27" s="373">
        <v>3.3</v>
      </c>
      <c r="E27" s="373">
        <v>11</v>
      </c>
      <c r="F27" s="373">
        <v>171</v>
      </c>
      <c r="G27" s="374">
        <f>F27*D27</f>
        <v>564.29999999999995</v>
      </c>
      <c r="H27" s="366"/>
    </row>
    <row r="28" spans="1:11" ht="14.1" customHeight="1" x14ac:dyDescent="0.25">
      <c r="A28" s="385" t="s">
        <v>24</v>
      </c>
      <c r="B28" s="414"/>
      <c r="C28" s="386"/>
      <c r="D28" s="386"/>
      <c r="E28" s="387">
        <f>SUM(E23:E27)</f>
        <v>55</v>
      </c>
      <c r="F28" s="386"/>
      <c r="G28" s="388">
        <f>SUM(G23:G27)</f>
        <v>1093.94</v>
      </c>
      <c r="H28" s="367"/>
    </row>
    <row r="29" spans="1:11" ht="14.1" customHeight="1" x14ac:dyDescent="0.25">
      <c r="A29" s="369"/>
      <c r="B29" s="370"/>
      <c r="C29" s="370"/>
      <c r="D29" s="370"/>
      <c r="E29" s="371"/>
      <c r="F29" s="370"/>
      <c r="G29" s="363"/>
      <c r="H29" s="363"/>
    </row>
    <row r="30" spans="1:11" ht="15.75" customHeight="1" x14ac:dyDescent="0.25">
      <c r="A30" s="489" t="s">
        <v>545</v>
      </c>
      <c r="B30" s="488"/>
      <c r="C30" s="488"/>
      <c r="D30" s="488"/>
      <c r="E30" s="488"/>
      <c r="F30" s="488"/>
      <c r="G30" s="488"/>
      <c r="H30" s="364"/>
    </row>
    <row r="31" spans="1:11" ht="29.1" customHeight="1" x14ac:dyDescent="0.25">
      <c r="A31" s="378" t="s">
        <v>58</v>
      </c>
      <c r="B31" s="378" t="s">
        <v>59</v>
      </c>
      <c r="C31" s="379" t="s">
        <v>540</v>
      </c>
      <c r="D31" s="379" t="s">
        <v>541</v>
      </c>
      <c r="E31" s="380" t="s">
        <v>542</v>
      </c>
      <c r="F31" s="380" t="s">
        <v>543</v>
      </c>
      <c r="G31" s="381" t="s">
        <v>546</v>
      </c>
      <c r="H31" s="365"/>
    </row>
    <row r="32" spans="1:11" x14ac:dyDescent="0.25">
      <c r="A32" s="410" t="s">
        <v>240</v>
      </c>
      <c r="B32" s="389" t="s">
        <v>548</v>
      </c>
      <c r="C32" s="372" t="s">
        <v>106</v>
      </c>
      <c r="D32" s="373">
        <v>0.15</v>
      </c>
      <c r="E32" s="373">
        <v>21</v>
      </c>
      <c r="F32" s="373">
        <v>2500</v>
      </c>
      <c r="G32" s="374">
        <f>F32*D32</f>
        <v>375</v>
      </c>
      <c r="H32" s="362"/>
    </row>
    <row r="33" spans="1:8" x14ac:dyDescent="0.25">
      <c r="A33" s="411"/>
      <c r="B33" s="382" t="s">
        <v>165</v>
      </c>
      <c r="C33" s="372" t="s">
        <v>74</v>
      </c>
      <c r="D33" s="373">
        <v>2.5000000000000001E-2</v>
      </c>
      <c r="E33" s="373">
        <v>0</v>
      </c>
      <c r="F33" s="373">
        <v>4000</v>
      </c>
      <c r="G33" s="374">
        <f>F33*D33</f>
        <v>100</v>
      </c>
      <c r="H33" s="362"/>
    </row>
    <row r="34" spans="1:8" x14ac:dyDescent="0.25">
      <c r="A34" s="411"/>
      <c r="B34" s="382" t="s">
        <v>166</v>
      </c>
      <c r="C34" s="372" t="s">
        <v>127</v>
      </c>
      <c r="D34" s="373">
        <v>0.9</v>
      </c>
      <c r="E34" s="373">
        <v>20</v>
      </c>
      <c r="F34" s="373">
        <v>942</v>
      </c>
      <c r="G34" s="374">
        <f>F34*D34</f>
        <v>847.80000000000007</v>
      </c>
      <c r="H34" s="362"/>
    </row>
    <row r="35" spans="1:8" x14ac:dyDescent="0.25">
      <c r="A35" s="411"/>
      <c r="B35" s="382" t="s">
        <v>167</v>
      </c>
      <c r="C35" s="372" t="s">
        <v>127</v>
      </c>
      <c r="D35" s="373">
        <v>7</v>
      </c>
      <c r="E35" s="373">
        <v>8</v>
      </c>
      <c r="F35" s="373">
        <v>13</v>
      </c>
      <c r="G35" s="374">
        <f>F35*D35</f>
        <v>91</v>
      </c>
      <c r="H35" s="362"/>
    </row>
    <row r="36" spans="1:8" ht="14.1" customHeight="1" x14ac:dyDescent="0.25">
      <c r="A36" s="383" t="s">
        <v>24</v>
      </c>
      <c r="B36" s="384"/>
      <c r="C36" s="375"/>
      <c r="D36" s="375"/>
      <c r="E36" s="376">
        <f>SUM(E32:E35)</f>
        <v>49</v>
      </c>
      <c r="F36" s="375"/>
      <c r="G36" s="377">
        <f>SUM(G32:G35)</f>
        <v>1413.8000000000002</v>
      </c>
      <c r="H36" s="363"/>
    </row>
    <row r="37" spans="1:8" ht="14.1" customHeight="1" x14ac:dyDescent="0.25">
      <c r="A37" s="369"/>
      <c r="B37" s="370"/>
      <c r="C37" s="370"/>
      <c r="D37" s="370"/>
      <c r="E37" s="371"/>
      <c r="F37" s="370"/>
      <c r="G37" s="363"/>
      <c r="H37" s="363"/>
    </row>
    <row r="38" spans="1:8" ht="15.75" customHeight="1" x14ac:dyDescent="0.25">
      <c r="A38" s="487" t="s">
        <v>175</v>
      </c>
      <c r="B38" s="488"/>
      <c r="C38" s="488"/>
      <c r="D38" s="488"/>
      <c r="E38" s="488"/>
      <c r="F38" s="488"/>
      <c r="G38" s="488"/>
      <c r="H38" s="364"/>
    </row>
    <row r="39" spans="1:8" s="2" customFormat="1" ht="27" customHeight="1" x14ac:dyDescent="0.25">
      <c r="A39" s="412" t="s">
        <v>58</v>
      </c>
      <c r="B39" s="412" t="s">
        <v>59</v>
      </c>
      <c r="C39" s="412" t="s">
        <v>540</v>
      </c>
      <c r="D39" s="412" t="s">
        <v>541</v>
      </c>
      <c r="E39" s="412" t="s">
        <v>542</v>
      </c>
      <c r="F39" s="412" t="s">
        <v>543</v>
      </c>
      <c r="G39" s="381" t="s">
        <v>546</v>
      </c>
      <c r="H39" s="368"/>
    </row>
    <row r="40" spans="1:8" x14ac:dyDescent="0.25">
      <c r="A40" s="410" t="s">
        <v>241</v>
      </c>
      <c r="B40" s="372" t="s">
        <v>176</v>
      </c>
      <c r="C40" s="415" t="s">
        <v>74</v>
      </c>
      <c r="D40" s="373">
        <v>1</v>
      </c>
      <c r="E40" s="373">
        <v>10</v>
      </c>
      <c r="F40" s="373">
        <v>405</v>
      </c>
      <c r="G40" s="373">
        <f>F40*D40</f>
        <v>405</v>
      </c>
      <c r="H40" s="366"/>
    </row>
    <row r="41" spans="1:8" x14ac:dyDescent="0.25">
      <c r="A41" s="411"/>
      <c r="B41" s="372" t="s">
        <v>177</v>
      </c>
      <c r="C41" s="415" t="s">
        <v>74</v>
      </c>
      <c r="D41" s="373">
        <v>1</v>
      </c>
      <c r="E41" s="373">
        <v>80</v>
      </c>
      <c r="F41" s="373">
        <v>313</v>
      </c>
      <c r="G41" s="373">
        <f>F41*D41</f>
        <v>313</v>
      </c>
      <c r="H41" s="366"/>
    </row>
    <row r="42" spans="1:8" x14ac:dyDescent="0.25">
      <c r="A42" s="411"/>
      <c r="B42" s="372" t="s">
        <v>172</v>
      </c>
      <c r="C42" s="415" t="s">
        <v>106</v>
      </c>
      <c r="D42" s="373">
        <v>0.08</v>
      </c>
      <c r="E42" s="373">
        <v>30</v>
      </c>
      <c r="F42" s="373">
        <v>2500</v>
      </c>
      <c r="G42" s="373">
        <f>F42*D42</f>
        <v>200</v>
      </c>
      <c r="H42" s="366"/>
    </row>
    <row r="43" spans="1:8" x14ac:dyDescent="0.25">
      <c r="A43" s="413" t="s">
        <v>24</v>
      </c>
      <c r="B43" s="386"/>
      <c r="C43" s="386"/>
      <c r="D43" s="386"/>
      <c r="E43" s="387">
        <f>SUM(E40:E42)</f>
        <v>120</v>
      </c>
      <c r="F43" s="386"/>
      <c r="G43" s="388">
        <f>SUM(G40:G42)</f>
        <v>918</v>
      </c>
      <c r="H43" s="367"/>
    </row>
    <row r="44" spans="1:8" ht="14.1" customHeight="1" x14ac:dyDescent="0.25">
      <c r="A44" s="369"/>
      <c r="B44" s="370"/>
      <c r="C44" s="370"/>
      <c r="D44" s="370"/>
      <c r="E44" s="371"/>
      <c r="F44" s="370"/>
      <c r="G44" s="363"/>
      <c r="H44" s="363"/>
    </row>
    <row r="45" spans="1:8" ht="15.75" customHeight="1" x14ac:dyDescent="0.25">
      <c r="A45" s="487" t="s">
        <v>171</v>
      </c>
      <c r="B45" s="488"/>
      <c r="C45" s="488"/>
      <c r="D45" s="488"/>
      <c r="E45" s="488"/>
      <c r="F45" s="488"/>
      <c r="G45" s="488"/>
      <c r="H45" s="364"/>
    </row>
    <row r="46" spans="1:8" s="2" customFormat="1" ht="30.6" customHeight="1" x14ac:dyDescent="0.25">
      <c r="A46" s="412" t="s">
        <v>58</v>
      </c>
      <c r="B46" s="412" t="s">
        <v>59</v>
      </c>
      <c r="C46" s="412" t="s">
        <v>540</v>
      </c>
      <c r="D46" s="412" t="s">
        <v>541</v>
      </c>
      <c r="E46" s="412" t="s">
        <v>542</v>
      </c>
      <c r="F46" s="412" t="s">
        <v>543</v>
      </c>
      <c r="G46" s="381" t="s">
        <v>546</v>
      </c>
      <c r="H46" s="368"/>
    </row>
    <row r="47" spans="1:8" x14ac:dyDescent="0.25">
      <c r="A47" s="410" t="s">
        <v>242</v>
      </c>
      <c r="B47" s="390" t="s">
        <v>550</v>
      </c>
      <c r="C47" s="415" t="s">
        <v>106</v>
      </c>
      <c r="D47" s="373">
        <v>0.11</v>
      </c>
      <c r="E47" s="373">
        <v>21</v>
      </c>
      <c r="F47" s="373">
        <v>2500</v>
      </c>
      <c r="G47" s="373">
        <f>F47*D47</f>
        <v>275</v>
      </c>
      <c r="H47" s="366"/>
    </row>
    <row r="48" spans="1:8" x14ac:dyDescent="0.25">
      <c r="A48" s="411"/>
      <c r="B48" s="372" t="s">
        <v>169</v>
      </c>
      <c r="C48" s="415" t="s">
        <v>64</v>
      </c>
      <c r="D48" s="373">
        <v>1.1000000000000001</v>
      </c>
      <c r="E48" s="373">
        <v>4</v>
      </c>
      <c r="F48" s="373">
        <v>47.4</v>
      </c>
      <c r="G48" s="373">
        <f>F48*D48</f>
        <v>52.14</v>
      </c>
      <c r="H48" s="366"/>
    </row>
    <row r="49" spans="1:8" x14ac:dyDescent="0.25">
      <c r="A49" s="411"/>
      <c r="B49" s="372" t="s">
        <v>173</v>
      </c>
      <c r="C49" s="415" t="s">
        <v>64</v>
      </c>
      <c r="D49" s="373">
        <v>8.0000000000000002E-3</v>
      </c>
      <c r="E49" s="373">
        <v>4</v>
      </c>
      <c r="F49" s="373">
        <v>2032</v>
      </c>
      <c r="G49" s="373">
        <f>F49*D49</f>
        <v>16.256</v>
      </c>
      <c r="H49" s="366"/>
    </row>
    <row r="50" spans="1:8" x14ac:dyDescent="0.25">
      <c r="A50" s="411"/>
      <c r="B50" s="372" t="s">
        <v>170</v>
      </c>
      <c r="C50" s="415" t="s">
        <v>64</v>
      </c>
      <c r="D50" s="373">
        <v>3.3</v>
      </c>
      <c r="E50" s="373">
        <v>10</v>
      </c>
      <c r="F50" s="373">
        <v>161</v>
      </c>
      <c r="G50" s="373">
        <f>F50*D50</f>
        <v>531.29999999999995</v>
      </c>
      <c r="H50" s="366"/>
    </row>
    <row r="51" spans="1:8" x14ac:dyDescent="0.25">
      <c r="A51" s="413" t="s">
        <v>24</v>
      </c>
      <c r="B51" s="386"/>
      <c r="C51" s="386"/>
      <c r="D51" s="386"/>
      <c r="E51" s="387">
        <f>SUM(E47:E50)</f>
        <v>39</v>
      </c>
      <c r="F51" s="386"/>
      <c r="G51" s="388">
        <f>SUM(G47:G50)</f>
        <v>874.69599999999991</v>
      </c>
      <c r="H51" s="367"/>
    </row>
    <row r="52" spans="1:8" ht="16.5" customHeight="1" x14ac:dyDescent="0.25">
      <c r="H52" s="325"/>
    </row>
    <row r="53" spans="1:8" ht="15.75" customHeight="1" x14ac:dyDescent="0.25">
      <c r="A53" s="489" t="s">
        <v>547</v>
      </c>
      <c r="B53" s="488"/>
      <c r="C53" s="488"/>
      <c r="D53" s="488"/>
      <c r="E53" s="488"/>
      <c r="F53" s="488"/>
      <c r="G53" s="488"/>
      <c r="H53" s="364"/>
    </row>
    <row r="54" spans="1:8" s="2" customFormat="1" ht="30.6" customHeight="1" x14ac:dyDescent="0.25">
      <c r="A54" s="412" t="s">
        <v>58</v>
      </c>
      <c r="B54" s="412" t="s">
        <v>59</v>
      </c>
      <c r="C54" s="412" t="s">
        <v>540</v>
      </c>
      <c r="D54" s="412" t="s">
        <v>541</v>
      </c>
      <c r="E54" s="412" t="s">
        <v>542</v>
      </c>
      <c r="F54" s="412" t="s">
        <v>543</v>
      </c>
      <c r="G54" s="381" t="s">
        <v>546</v>
      </c>
      <c r="H54" s="368"/>
    </row>
    <row r="55" spans="1:8" x14ac:dyDescent="0.25">
      <c r="A55" s="410" t="s">
        <v>243</v>
      </c>
      <c r="B55" s="372" t="s">
        <v>174</v>
      </c>
      <c r="C55" s="415" t="s">
        <v>127</v>
      </c>
      <c r="D55" s="373">
        <v>1</v>
      </c>
      <c r="E55" s="373">
        <v>18</v>
      </c>
      <c r="F55" s="373">
        <v>663</v>
      </c>
      <c r="G55" s="373">
        <f>F55*D55</f>
        <v>663</v>
      </c>
      <c r="H55" s="366"/>
    </row>
    <row r="56" spans="1:8" x14ac:dyDescent="0.25">
      <c r="A56" s="411"/>
      <c r="B56" s="372" t="s">
        <v>167</v>
      </c>
      <c r="C56" s="415" t="s">
        <v>127</v>
      </c>
      <c r="D56" s="373">
        <v>7</v>
      </c>
      <c r="E56" s="373">
        <v>8</v>
      </c>
      <c r="F56" s="373">
        <v>13</v>
      </c>
      <c r="G56" s="373">
        <f>F56*D56</f>
        <v>91</v>
      </c>
      <c r="H56" s="366"/>
    </row>
    <row r="57" spans="1:8" x14ac:dyDescent="0.25">
      <c r="A57" s="413" t="s">
        <v>24</v>
      </c>
      <c r="B57" s="386"/>
      <c r="C57" s="386"/>
      <c r="D57" s="386"/>
      <c r="E57" s="387">
        <f>SUM(E55:E56)</f>
        <v>26</v>
      </c>
      <c r="F57" s="386"/>
      <c r="G57" s="388">
        <f>SUM(G55:G56)</f>
        <v>754</v>
      </c>
      <c r="H57" s="367"/>
    </row>
    <row r="58" spans="1:8" ht="14.45" customHeight="1" x14ac:dyDescent="0.25">
      <c r="H58" s="325"/>
    </row>
    <row r="59" spans="1:8" ht="15.75" customHeight="1" x14ac:dyDescent="0.25">
      <c r="A59" s="487" t="s">
        <v>178</v>
      </c>
      <c r="B59" s="488"/>
      <c r="C59" s="488"/>
      <c r="D59" s="488"/>
      <c r="E59" s="488"/>
      <c r="F59" s="488"/>
      <c r="G59" s="488"/>
      <c r="H59" s="364"/>
    </row>
    <row r="60" spans="1:8" s="2" customFormat="1" ht="27.95" customHeight="1" x14ac:dyDescent="0.25">
      <c r="A60" s="412" t="s">
        <v>58</v>
      </c>
      <c r="B60" s="412" t="s">
        <v>59</v>
      </c>
      <c r="C60" s="412" t="s">
        <v>540</v>
      </c>
      <c r="D60" s="412" t="s">
        <v>541</v>
      </c>
      <c r="E60" s="412" t="s">
        <v>542</v>
      </c>
      <c r="F60" s="412" t="s">
        <v>543</v>
      </c>
      <c r="G60" s="419" t="s">
        <v>544</v>
      </c>
      <c r="H60" s="368"/>
    </row>
    <row r="61" spans="1:8" x14ac:dyDescent="0.25">
      <c r="A61" s="410" t="s">
        <v>244</v>
      </c>
      <c r="B61" s="372" t="s">
        <v>179</v>
      </c>
      <c r="C61" s="415" t="s">
        <v>64</v>
      </c>
      <c r="D61" s="373">
        <v>1.05</v>
      </c>
      <c r="E61" s="373">
        <v>10</v>
      </c>
      <c r="F61" s="373">
        <v>43.66</v>
      </c>
      <c r="G61" s="373">
        <f t="shared" ref="G61:G76" si="9">F61*D61</f>
        <v>45.842999999999996</v>
      </c>
      <c r="H61" s="366"/>
    </row>
    <row r="62" spans="1:8" x14ac:dyDescent="0.25">
      <c r="A62" s="411"/>
      <c r="B62" s="372" t="s">
        <v>180</v>
      </c>
      <c r="C62" s="415" t="s">
        <v>127</v>
      </c>
      <c r="D62" s="373">
        <v>3.1</v>
      </c>
      <c r="E62" s="373">
        <v>15</v>
      </c>
      <c r="F62" s="373">
        <v>13.74</v>
      </c>
      <c r="G62" s="373">
        <f t="shared" si="9"/>
        <v>42.594000000000001</v>
      </c>
      <c r="H62" s="366"/>
    </row>
    <row r="63" spans="1:8" x14ac:dyDescent="0.25">
      <c r="A63" s="411"/>
      <c r="B63" s="372" t="s">
        <v>181</v>
      </c>
      <c r="C63" s="415" t="s">
        <v>74</v>
      </c>
      <c r="D63" s="373">
        <v>0.1</v>
      </c>
      <c r="E63" s="373">
        <v>12</v>
      </c>
      <c r="F63" s="373">
        <v>586</v>
      </c>
      <c r="G63" s="373">
        <f t="shared" si="9"/>
        <v>58.6</v>
      </c>
      <c r="H63" s="366"/>
    </row>
    <row r="64" spans="1:8" x14ac:dyDescent="0.25">
      <c r="A64" s="411"/>
      <c r="B64" s="372" t="s">
        <v>182</v>
      </c>
      <c r="C64" s="415" t="s">
        <v>74</v>
      </c>
      <c r="D64" s="373">
        <v>0.1</v>
      </c>
      <c r="E64" s="373">
        <v>12</v>
      </c>
      <c r="F64" s="373">
        <v>586</v>
      </c>
      <c r="G64" s="373">
        <f t="shared" si="9"/>
        <v>58.6</v>
      </c>
      <c r="H64" s="366"/>
    </row>
    <row r="65" spans="1:8" x14ac:dyDescent="0.25">
      <c r="A65" s="411"/>
      <c r="B65" s="372" t="s">
        <v>183</v>
      </c>
      <c r="C65" s="415" t="s">
        <v>74</v>
      </c>
      <c r="D65" s="373">
        <v>0.35</v>
      </c>
      <c r="E65" s="373">
        <v>8</v>
      </c>
      <c r="F65" s="373">
        <v>288</v>
      </c>
      <c r="G65" s="373">
        <f t="shared" si="9"/>
        <v>100.8</v>
      </c>
      <c r="H65" s="366"/>
    </row>
    <row r="66" spans="1:8" x14ac:dyDescent="0.25">
      <c r="A66" s="411"/>
      <c r="B66" s="372" t="s">
        <v>184</v>
      </c>
      <c r="C66" s="415" t="s">
        <v>74</v>
      </c>
      <c r="D66" s="373">
        <v>0.08</v>
      </c>
      <c r="E66" s="373">
        <v>2</v>
      </c>
      <c r="F66" s="373">
        <v>34.4</v>
      </c>
      <c r="G66" s="373">
        <f t="shared" si="9"/>
        <v>2.7519999999999998</v>
      </c>
      <c r="H66" s="366"/>
    </row>
    <row r="67" spans="1:8" x14ac:dyDescent="0.25">
      <c r="A67" s="411"/>
      <c r="B67" s="372" t="s">
        <v>185</v>
      </c>
      <c r="C67" s="415" t="s">
        <v>74</v>
      </c>
      <c r="D67" s="373">
        <v>1.35</v>
      </c>
      <c r="E67" s="373">
        <v>30</v>
      </c>
      <c r="F67" s="373">
        <v>1290</v>
      </c>
      <c r="G67" s="373">
        <f t="shared" si="9"/>
        <v>1741.5000000000002</v>
      </c>
      <c r="H67" s="366"/>
    </row>
    <row r="68" spans="1:8" x14ac:dyDescent="0.25">
      <c r="A68" s="411"/>
      <c r="B68" s="372" t="s">
        <v>186</v>
      </c>
      <c r="C68" s="415" t="s">
        <v>74</v>
      </c>
      <c r="D68" s="373">
        <v>0.4</v>
      </c>
      <c r="E68" s="373">
        <v>12</v>
      </c>
      <c r="F68" s="373">
        <v>1469</v>
      </c>
      <c r="G68" s="373">
        <f t="shared" si="9"/>
        <v>587.6</v>
      </c>
      <c r="H68" s="366"/>
    </row>
    <row r="69" spans="1:8" x14ac:dyDescent="0.25">
      <c r="A69" s="411"/>
      <c r="B69" s="372" t="s">
        <v>187</v>
      </c>
      <c r="C69" s="415" t="s">
        <v>74</v>
      </c>
      <c r="D69" s="373">
        <v>0.03</v>
      </c>
      <c r="E69" s="373">
        <v>5</v>
      </c>
      <c r="F69" s="373">
        <v>222.75</v>
      </c>
      <c r="G69" s="373">
        <f t="shared" si="9"/>
        <v>6.6825000000000001</v>
      </c>
      <c r="H69" s="366"/>
    </row>
    <row r="70" spans="1:8" x14ac:dyDescent="0.25">
      <c r="A70" s="411"/>
      <c r="B70" s="372" t="s">
        <v>188</v>
      </c>
      <c r="C70" s="415" t="s">
        <v>74</v>
      </c>
      <c r="D70" s="373">
        <v>0.05</v>
      </c>
      <c r="E70" s="373">
        <v>10</v>
      </c>
      <c r="F70" s="373">
        <v>61.45</v>
      </c>
      <c r="G70" s="373">
        <f t="shared" si="9"/>
        <v>3.0725000000000002</v>
      </c>
      <c r="H70" s="366"/>
    </row>
    <row r="71" spans="1:8" x14ac:dyDescent="0.25">
      <c r="A71" s="411"/>
      <c r="B71" s="372" t="s">
        <v>189</v>
      </c>
      <c r="C71" s="415" t="s">
        <v>106</v>
      </c>
      <c r="D71" s="373">
        <v>0.15</v>
      </c>
      <c r="E71" s="373">
        <v>15</v>
      </c>
      <c r="F71" s="373">
        <v>2500</v>
      </c>
      <c r="G71" s="373">
        <f t="shared" si="9"/>
        <v>375</v>
      </c>
      <c r="H71" s="366"/>
    </row>
    <row r="72" spans="1:8" x14ac:dyDescent="0.25">
      <c r="A72" s="411"/>
      <c r="B72" s="372" t="s">
        <v>190</v>
      </c>
      <c r="C72" s="415" t="s">
        <v>74</v>
      </c>
      <c r="D72" s="373">
        <v>3.5000000000000003E-2</v>
      </c>
      <c r="E72" s="373">
        <v>0</v>
      </c>
      <c r="F72" s="373">
        <v>4000</v>
      </c>
      <c r="G72" s="373">
        <f t="shared" si="9"/>
        <v>140</v>
      </c>
      <c r="H72" s="366"/>
    </row>
    <row r="73" spans="1:8" x14ac:dyDescent="0.25">
      <c r="A73" s="411"/>
      <c r="B73" s="372" t="s">
        <v>191</v>
      </c>
      <c r="C73" s="415" t="s">
        <v>127</v>
      </c>
      <c r="D73" s="373">
        <v>7</v>
      </c>
      <c r="E73" s="373">
        <v>4</v>
      </c>
      <c r="F73" s="373">
        <v>13</v>
      </c>
      <c r="G73" s="373">
        <f t="shared" si="9"/>
        <v>91</v>
      </c>
      <c r="H73" s="366"/>
    </row>
    <row r="74" spans="1:8" x14ac:dyDescent="0.25">
      <c r="A74" s="411"/>
      <c r="B74" s="372" t="s">
        <v>192</v>
      </c>
      <c r="C74" s="415" t="s">
        <v>64</v>
      </c>
      <c r="D74" s="373">
        <v>1.1000000000000001</v>
      </c>
      <c r="E74" s="373">
        <v>8</v>
      </c>
      <c r="F74" s="373">
        <v>104.29</v>
      </c>
      <c r="G74" s="373">
        <f t="shared" si="9"/>
        <v>114.71900000000002</v>
      </c>
      <c r="H74" s="366"/>
    </row>
    <row r="75" spans="1:8" x14ac:dyDescent="0.25">
      <c r="A75" s="411"/>
      <c r="B75" s="372" t="s">
        <v>193</v>
      </c>
      <c r="C75" s="415" t="s">
        <v>194</v>
      </c>
      <c r="D75" s="373">
        <v>0.5</v>
      </c>
      <c r="E75" s="373">
        <v>30</v>
      </c>
      <c r="F75" s="373">
        <v>146.4</v>
      </c>
      <c r="G75" s="373">
        <f t="shared" si="9"/>
        <v>73.2</v>
      </c>
      <c r="H75" s="366"/>
    </row>
    <row r="76" spans="1:8" x14ac:dyDescent="0.25">
      <c r="A76" s="411"/>
      <c r="B76" s="372" t="s">
        <v>195</v>
      </c>
      <c r="C76" s="415" t="s">
        <v>196</v>
      </c>
      <c r="D76" s="373">
        <v>0.02</v>
      </c>
      <c r="E76" s="373">
        <v>10</v>
      </c>
      <c r="F76" s="373">
        <v>1579.16</v>
      </c>
      <c r="G76" s="373">
        <f t="shared" si="9"/>
        <v>31.583200000000001</v>
      </c>
      <c r="H76" s="366"/>
    </row>
    <row r="77" spans="1:8" x14ac:dyDescent="0.25">
      <c r="A77" s="413" t="s">
        <v>24</v>
      </c>
      <c r="B77" s="386"/>
      <c r="C77" s="386"/>
      <c r="D77" s="386"/>
      <c r="E77" s="387">
        <f>SUM(E61:E76)</f>
        <v>183</v>
      </c>
      <c r="F77" s="386"/>
      <c r="G77" s="388">
        <f>SUM(G61:G76)</f>
        <v>3473.5462000000002</v>
      </c>
      <c r="H77" s="367"/>
    </row>
  </sheetData>
  <mergeCells count="7">
    <mergeCell ref="A1:K1"/>
    <mergeCell ref="A21:G21"/>
    <mergeCell ref="A45:G45"/>
    <mergeCell ref="A38:G38"/>
    <mergeCell ref="A59:G59"/>
    <mergeCell ref="A30:G30"/>
    <mergeCell ref="A53:G53"/>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8"/>
  <sheetViews>
    <sheetView zoomScaleNormal="100" workbookViewId="0">
      <pane ySplit="5" topLeftCell="A6" activePane="bottomLeft" state="frozen"/>
      <selection pane="bottomLeft" activeCell="A12" sqref="A12"/>
    </sheetView>
  </sheetViews>
  <sheetFormatPr baseColWidth="10" defaultColWidth="8.5703125" defaultRowHeight="15" x14ac:dyDescent="0.25"/>
  <cols>
    <col min="1" max="1" width="9.28515625" customWidth="1"/>
    <col min="2" max="2" width="38" customWidth="1"/>
    <col min="3" max="3" width="7" customWidth="1"/>
    <col min="4" max="6" width="10" customWidth="1"/>
    <col min="7" max="7" width="13" customWidth="1"/>
    <col min="8" max="8" width="11" customWidth="1"/>
    <col min="9" max="9" width="13" customWidth="1"/>
    <col min="10" max="10" width="9.85546875" customWidth="1"/>
    <col min="11" max="11" width="13" customWidth="1"/>
  </cols>
  <sheetData>
    <row r="1" spans="1:14" ht="19.5" customHeight="1" x14ac:dyDescent="0.25">
      <c r="A1" s="493" t="s">
        <v>553</v>
      </c>
      <c r="B1" s="494"/>
      <c r="C1" s="494"/>
      <c r="D1" s="494"/>
      <c r="E1" s="494"/>
      <c r="F1" s="494"/>
      <c r="G1" s="494"/>
      <c r="H1" s="494"/>
      <c r="I1" s="494"/>
      <c r="J1" s="494"/>
      <c r="K1" s="494"/>
    </row>
    <row r="2" spans="1:14" x14ac:dyDescent="0.25">
      <c r="N2" s="42">
        <f>G21</f>
        <v>0</v>
      </c>
    </row>
    <row r="3" spans="1:14" ht="25.5" customHeight="1" x14ac:dyDescent="0.25">
      <c r="A3" s="406" t="s">
        <v>30</v>
      </c>
      <c r="B3" s="43">
        <v>700</v>
      </c>
      <c r="C3" s="406" t="s">
        <v>31</v>
      </c>
      <c r="D3" s="8">
        <v>0.2</v>
      </c>
      <c r="N3" s="42">
        <f>J21</f>
        <v>0</v>
      </c>
    </row>
    <row r="4" spans="1:14" ht="16.5" customHeight="1" x14ac:dyDescent="0.25">
      <c r="N4" s="42">
        <f>K21</f>
        <v>0</v>
      </c>
    </row>
    <row r="5" spans="1:14" ht="18" customHeight="1" x14ac:dyDescent="0.25">
      <c r="A5" s="430" t="s">
        <v>32</v>
      </c>
      <c r="B5" s="430" t="s">
        <v>33</v>
      </c>
      <c r="C5" s="430" t="s">
        <v>34</v>
      </c>
      <c r="D5" s="430" t="s">
        <v>35</v>
      </c>
      <c r="E5" s="430" t="s">
        <v>91</v>
      </c>
      <c r="F5" s="431" t="s">
        <v>324</v>
      </c>
      <c r="G5" s="430" t="s">
        <v>36</v>
      </c>
      <c r="H5" s="430" t="s">
        <v>37</v>
      </c>
      <c r="I5" s="430" t="s">
        <v>39</v>
      </c>
      <c r="J5" s="430" t="s">
        <v>38</v>
      </c>
      <c r="K5" s="430" t="s">
        <v>40</v>
      </c>
    </row>
    <row r="7" spans="1:14" x14ac:dyDescent="0.25">
      <c r="A7" s="117" t="s">
        <v>246</v>
      </c>
      <c r="B7" s="118" t="s">
        <v>202</v>
      </c>
      <c r="C7" s="118" t="s">
        <v>64</v>
      </c>
      <c r="D7" s="4">
        <v>0</v>
      </c>
      <c r="E7" s="120">
        <f>E36</f>
        <v>135</v>
      </c>
      <c r="F7" s="120">
        <f>E7*D7</f>
        <v>0</v>
      </c>
      <c r="G7" s="121">
        <f>D7*E7/60*$B$3</f>
        <v>0</v>
      </c>
      <c r="H7" s="120">
        <f>H36</f>
        <v>913.17000000000007</v>
      </c>
      <c r="I7" s="122">
        <f t="shared" ref="I7:I20" si="0">$D$3</f>
        <v>0.2</v>
      </c>
      <c r="J7" s="121">
        <f>D7*H7*(1+$D$3)</f>
        <v>0</v>
      </c>
      <c r="K7" s="121">
        <f>G7+J7</f>
        <v>0</v>
      </c>
    </row>
    <row r="8" spans="1:14" x14ac:dyDescent="0.25">
      <c r="A8" s="117" t="s">
        <v>247</v>
      </c>
      <c r="B8" s="118" t="s">
        <v>200</v>
      </c>
      <c r="C8" s="118" t="s">
        <v>64</v>
      </c>
      <c r="D8" s="4">
        <v>0</v>
      </c>
      <c r="E8" s="120">
        <f>E48</f>
        <v>112</v>
      </c>
      <c r="F8" s="120">
        <f t="shared" ref="F8:F20" si="1">E8*D8</f>
        <v>0</v>
      </c>
      <c r="G8" s="121">
        <f t="shared" ref="G8:G20" si="2">D8*E8/60*$B$3</f>
        <v>0</v>
      </c>
      <c r="H8" s="120">
        <f>H48</f>
        <v>1498.4010000000001</v>
      </c>
      <c r="I8" s="122">
        <f t="shared" si="0"/>
        <v>0.2</v>
      </c>
      <c r="J8" s="121">
        <f t="shared" ref="J8:J20" si="3">D8*H8*(1+$D$3)</f>
        <v>0</v>
      </c>
      <c r="K8" s="121">
        <f t="shared" ref="K8:K20" si="4">G8+J8</f>
        <v>0</v>
      </c>
    </row>
    <row r="9" spans="1:14" x14ac:dyDescent="0.25">
      <c r="A9" s="117" t="s">
        <v>248</v>
      </c>
      <c r="B9" s="118" t="s">
        <v>206</v>
      </c>
      <c r="C9" s="118" t="s">
        <v>64</v>
      </c>
      <c r="D9" s="4">
        <v>0</v>
      </c>
      <c r="E9" s="120">
        <f>E54</f>
        <v>47</v>
      </c>
      <c r="F9" s="120">
        <f t="shared" si="1"/>
        <v>0</v>
      </c>
      <c r="G9" s="121">
        <f>D9*E9/60*$B$3</f>
        <v>0</v>
      </c>
      <c r="H9" s="120">
        <f>H54</f>
        <v>1006.5299999999999</v>
      </c>
      <c r="I9" s="122">
        <f t="shared" si="0"/>
        <v>0.2</v>
      </c>
      <c r="J9" s="121">
        <f>D9*H9*(1+$D$3)</f>
        <v>0</v>
      </c>
      <c r="K9" s="121">
        <f>G9+J9</f>
        <v>0</v>
      </c>
    </row>
    <row r="10" spans="1:14" x14ac:dyDescent="0.25">
      <c r="A10" s="117" t="s">
        <v>249</v>
      </c>
      <c r="B10" s="118" t="s">
        <v>204</v>
      </c>
      <c r="C10" s="118" t="s">
        <v>64</v>
      </c>
      <c r="D10" s="4">
        <v>0</v>
      </c>
      <c r="E10" s="120">
        <f>E62</f>
        <v>72</v>
      </c>
      <c r="F10" s="120">
        <f t="shared" si="1"/>
        <v>0</v>
      </c>
      <c r="G10" s="121">
        <f t="shared" si="2"/>
        <v>0</v>
      </c>
      <c r="H10" s="120">
        <f>H62</f>
        <v>542.48299999999995</v>
      </c>
      <c r="I10" s="122">
        <f t="shared" si="0"/>
        <v>0.2</v>
      </c>
      <c r="J10" s="121">
        <f t="shared" si="3"/>
        <v>0</v>
      </c>
      <c r="K10" s="121">
        <f t="shared" si="4"/>
        <v>0</v>
      </c>
    </row>
    <row r="11" spans="1:14" x14ac:dyDescent="0.25">
      <c r="A11" s="117" t="s">
        <v>250</v>
      </c>
      <c r="B11" s="118" t="s">
        <v>198</v>
      </c>
      <c r="C11" s="118" t="s">
        <v>74</v>
      </c>
      <c r="D11" s="4">
        <v>0</v>
      </c>
      <c r="E11" s="120">
        <f>F68</f>
        <v>4216</v>
      </c>
      <c r="F11" s="120">
        <f>E11*D11</f>
        <v>0</v>
      </c>
      <c r="G11" s="121">
        <f>D11*E11/60*$B$3</f>
        <v>0</v>
      </c>
      <c r="H11" s="120">
        <f>H68</f>
        <v>49260.588000000003</v>
      </c>
      <c r="I11" s="122">
        <f t="shared" si="0"/>
        <v>0.2</v>
      </c>
      <c r="J11" s="121">
        <f>D11*H11*(1+$D$3)</f>
        <v>0</v>
      </c>
      <c r="K11" s="121">
        <f>G11+J11</f>
        <v>0</v>
      </c>
    </row>
    <row r="12" spans="1:14" x14ac:dyDescent="0.25">
      <c r="A12" s="428"/>
      <c r="B12" s="118"/>
      <c r="C12" s="118"/>
      <c r="D12" s="4">
        <v>0</v>
      </c>
      <c r="E12" s="402">
        <v>0</v>
      </c>
      <c r="F12" s="120">
        <f t="shared" si="1"/>
        <v>0</v>
      </c>
      <c r="G12" s="121">
        <f t="shared" si="2"/>
        <v>0</v>
      </c>
      <c r="H12" s="402">
        <v>0</v>
      </c>
      <c r="I12" s="122">
        <f t="shared" si="0"/>
        <v>0.2</v>
      </c>
      <c r="J12" s="121">
        <f t="shared" si="3"/>
        <v>0</v>
      </c>
      <c r="K12" s="121">
        <f t="shared" si="4"/>
        <v>0</v>
      </c>
    </row>
    <row r="13" spans="1:14" x14ac:dyDescent="0.25">
      <c r="A13" s="428"/>
      <c r="B13" s="118"/>
      <c r="C13" s="118"/>
      <c r="D13" s="4">
        <v>0</v>
      </c>
      <c r="E13" s="402">
        <v>0</v>
      </c>
      <c r="F13" s="120">
        <f t="shared" si="1"/>
        <v>0</v>
      </c>
      <c r="G13" s="121">
        <f t="shared" si="2"/>
        <v>0</v>
      </c>
      <c r="H13" s="402">
        <v>0</v>
      </c>
      <c r="I13" s="122">
        <f t="shared" si="0"/>
        <v>0.2</v>
      </c>
      <c r="J13" s="121">
        <f t="shared" si="3"/>
        <v>0</v>
      </c>
      <c r="K13" s="121">
        <f t="shared" si="4"/>
        <v>0</v>
      </c>
    </row>
    <row r="14" spans="1:14" x14ac:dyDescent="0.25">
      <c r="A14" s="428"/>
      <c r="B14" s="118"/>
      <c r="C14" s="118"/>
      <c r="D14" s="4">
        <v>0</v>
      </c>
      <c r="E14" s="402">
        <v>0</v>
      </c>
      <c r="F14" s="120">
        <f t="shared" si="1"/>
        <v>0</v>
      </c>
      <c r="G14" s="121">
        <f t="shared" si="2"/>
        <v>0</v>
      </c>
      <c r="H14" s="402">
        <v>0</v>
      </c>
      <c r="I14" s="122">
        <f t="shared" si="0"/>
        <v>0.2</v>
      </c>
      <c r="J14" s="121">
        <f t="shared" si="3"/>
        <v>0</v>
      </c>
      <c r="K14" s="121">
        <f t="shared" si="4"/>
        <v>0</v>
      </c>
    </row>
    <row r="15" spans="1:14" x14ac:dyDescent="0.25">
      <c r="A15" s="428"/>
      <c r="B15" s="118"/>
      <c r="C15" s="118"/>
      <c r="D15" s="4">
        <v>0</v>
      </c>
      <c r="E15" s="402">
        <v>0</v>
      </c>
      <c r="F15" s="120">
        <f t="shared" si="1"/>
        <v>0</v>
      </c>
      <c r="G15" s="121">
        <f t="shared" si="2"/>
        <v>0</v>
      </c>
      <c r="H15" s="402">
        <v>0</v>
      </c>
      <c r="I15" s="122">
        <f t="shared" si="0"/>
        <v>0.2</v>
      </c>
      <c r="J15" s="121">
        <f t="shared" si="3"/>
        <v>0</v>
      </c>
      <c r="K15" s="121">
        <f t="shared" si="4"/>
        <v>0</v>
      </c>
    </row>
    <row r="16" spans="1:14" x14ac:dyDescent="0.25">
      <c r="A16" s="428"/>
      <c r="B16" s="118"/>
      <c r="C16" s="118"/>
      <c r="D16" s="4">
        <v>0</v>
      </c>
      <c r="E16" s="402">
        <v>0</v>
      </c>
      <c r="F16" s="120">
        <f t="shared" si="1"/>
        <v>0</v>
      </c>
      <c r="G16" s="121">
        <f t="shared" si="2"/>
        <v>0</v>
      </c>
      <c r="H16" s="402">
        <v>0</v>
      </c>
      <c r="I16" s="122">
        <f t="shared" si="0"/>
        <v>0.2</v>
      </c>
      <c r="J16" s="121">
        <f t="shared" si="3"/>
        <v>0</v>
      </c>
      <c r="K16" s="121">
        <f t="shared" si="4"/>
        <v>0</v>
      </c>
    </row>
    <row r="17" spans="1:13" x14ac:dyDescent="0.25">
      <c r="A17" s="428"/>
      <c r="B17" s="118"/>
      <c r="C17" s="118"/>
      <c r="D17" s="4">
        <v>0</v>
      </c>
      <c r="E17" s="402">
        <v>0</v>
      </c>
      <c r="F17" s="120">
        <f t="shared" si="1"/>
        <v>0</v>
      </c>
      <c r="G17" s="121">
        <f t="shared" si="2"/>
        <v>0</v>
      </c>
      <c r="H17" s="402">
        <v>0</v>
      </c>
      <c r="I17" s="122">
        <f t="shared" si="0"/>
        <v>0.2</v>
      </c>
      <c r="J17" s="121">
        <f t="shared" si="3"/>
        <v>0</v>
      </c>
      <c r="K17" s="121">
        <f t="shared" si="4"/>
        <v>0</v>
      </c>
    </row>
    <row r="18" spans="1:13" x14ac:dyDescent="0.25">
      <c r="A18" s="6"/>
      <c r="B18" s="45"/>
      <c r="C18" s="45"/>
      <c r="D18" s="360">
        <v>0</v>
      </c>
      <c r="E18" s="476">
        <v>0</v>
      </c>
      <c r="F18" s="120">
        <f t="shared" si="1"/>
        <v>0</v>
      </c>
      <c r="G18" s="125">
        <f t="shared" si="2"/>
        <v>0</v>
      </c>
      <c r="H18" s="476">
        <v>0</v>
      </c>
      <c r="I18" s="126">
        <f t="shared" si="0"/>
        <v>0.2</v>
      </c>
      <c r="J18" s="125">
        <f t="shared" si="3"/>
        <v>0</v>
      </c>
      <c r="K18" s="125">
        <f t="shared" si="4"/>
        <v>0</v>
      </c>
    </row>
    <row r="19" spans="1:13" x14ac:dyDescent="0.25">
      <c r="A19" s="6"/>
      <c r="B19" s="45"/>
      <c r="C19" s="45"/>
      <c r="D19" s="360">
        <v>0</v>
      </c>
      <c r="E19" s="476">
        <v>0</v>
      </c>
      <c r="F19" s="120">
        <f t="shared" si="1"/>
        <v>0</v>
      </c>
      <c r="G19" s="125">
        <f t="shared" si="2"/>
        <v>0</v>
      </c>
      <c r="H19" s="476">
        <v>0</v>
      </c>
      <c r="I19" s="126">
        <f t="shared" si="0"/>
        <v>0.2</v>
      </c>
      <c r="J19" s="125">
        <f t="shared" si="3"/>
        <v>0</v>
      </c>
      <c r="K19" s="125">
        <f t="shared" si="4"/>
        <v>0</v>
      </c>
    </row>
    <row r="20" spans="1:13" x14ac:dyDescent="0.25">
      <c r="A20" s="6"/>
      <c r="B20" s="45"/>
      <c r="C20" s="45"/>
      <c r="D20" s="360">
        <v>0</v>
      </c>
      <c r="E20" s="476">
        <v>0</v>
      </c>
      <c r="F20" s="120">
        <f t="shared" si="1"/>
        <v>0</v>
      </c>
      <c r="G20" s="125">
        <f t="shared" si="2"/>
        <v>0</v>
      </c>
      <c r="H20" s="476">
        <v>0</v>
      </c>
      <c r="I20" s="126">
        <f t="shared" si="0"/>
        <v>0.2</v>
      </c>
      <c r="J20" s="125">
        <f t="shared" si="3"/>
        <v>0</v>
      </c>
      <c r="K20" s="125">
        <f t="shared" si="4"/>
        <v>0</v>
      </c>
    </row>
    <row r="21" spans="1:13" x14ac:dyDescent="0.25">
      <c r="A21" s="39" t="s">
        <v>24</v>
      </c>
      <c r="B21" s="39" t="s">
        <v>213</v>
      </c>
      <c r="C21" s="39"/>
      <c r="D21" s="39"/>
      <c r="E21" s="46"/>
      <c r="F21" s="46">
        <f>SUM(F7:F20)</f>
        <v>0</v>
      </c>
      <c r="G21" s="40"/>
      <c r="H21" s="39"/>
      <c r="I21" s="7"/>
      <c r="J21" s="46">
        <f>SUM(J7:J20)</f>
        <v>0</v>
      </c>
      <c r="K21" s="40">
        <f>SUM(K7:K20)</f>
        <v>0</v>
      </c>
    </row>
    <row r="22" spans="1:13" x14ac:dyDescent="0.25">
      <c r="A22" s="59"/>
      <c r="B22" s="59"/>
      <c r="C22" s="59"/>
      <c r="D22" s="13"/>
      <c r="E22" s="429" t="s">
        <v>323</v>
      </c>
      <c r="F22" s="438">
        <f>F21/60</f>
        <v>0</v>
      </c>
      <c r="G22" s="454">
        <f>SUM(G7:G21)</f>
        <v>0</v>
      </c>
      <c r="H22" s="59"/>
      <c r="I22" s="15"/>
      <c r="J22" s="426"/>
      <c r="K22" s="425"/>
    </row>
    <row r="24" spans="1:13" ht="15.75" customHeight="1" x14ac:dyDescent="0.25">
      <c r="A24" s="495" t="s">
        <v>214</v>
      </c>
      <c r="B24" s="495"/>
      <c r="C24" s="495"/>
      <c r="D24" s="495"/>
      <c r="E24" s="495"/>
      <c r="F24" s="495"/>
      <c r="G24" s="495"/>
      <c r="H24" s="495"/>
    </row>
    <row r="25" spans="1:13" ht="13.5" customHeight="1" x14ac:dyDescent="0.25">
      <c r="A25" s="456" t="s">
        <v>58</v>
      </c>
      <c r="B25" s="432" t="s">
        <v>59</v>
      </c>
      <c r="C25" s="432" t="s">
        <v>34</v>
      </c>
      <c r="D25" s="432" t="s">
        <v>134</v>
      </c>
      <c r="E25" s="432" t="s">
        <v>60</v>
      </c>
      <c r="F25" s="432"/>
      <c r="G25" s="433" t="s">
        <v>557</v>
      </c>
      <c r="H25" s="432" t="s">
        <v>135</v>
      </c>
    </row>
    <row r="26" spans="1:13" x14ac:dyDescent="0.25">
      <c r="A26" s="457" t="s">
        <v>246</v>
      </c>
      <c r="B26" s="382" t="s">
        <v>215</v>
      </c>
      <c r="C26" s="372" t="s">
        <v>74</v>
      </c>
      <c r="D26" s="373">
        <v>0.35</v>
      </c>
      <c r="E26" s="373">
        <v>10</v>
      </c>
      <c r="F26" s="373"/>
      <c r="G26" s="373">
        <v>400</v>
      </c>
      <c r="H26" s="373">
        <f t="shared" ref="H26:H35" si="5">G26*D26</f>
        <v>140</v>
      </c>
    </row>
    <row r="27" spans="1:13" x14ac:dyDescent="0.25">
      <c r="A27" s="458"/>
      <c r="B27" s="382" t="s">
        <v>216</v>
      </c>
      <c r="C27" s="372" t="s">
        <v>74</v>
      </c>
      <c r="D27" s="373">
        <v>0.1</v>
      </c>
      <c r="E27" s="373">
        <v>5</v>
      </c>
      <c r="F27" s="373"/>
      <c r="G27" s="373">
        <v>319</v>
      </c>
      <c r="H27" s="373">
        <f t="shared" si="5"/>
        <v>31.900000000000002</v>
      </c>
    </row>
    <row r="28" spans="1:13" x14ac:dyDescent="0.25">
      <c r="A28" s="458"/>
      <c r="B28" s="382" t="s">
        <v>217</v>
      </c>
      <c r="C28" s="372" t="s">
        <v>218</v>
      </c>
      <c r="D28" s="373">
        <v>1.1000000000000001</v>
      </c>
      <c r="E28" s="373">
        <v>50</v>
      </c>
      <c r="F28" s="373"/>
      <c r="G28" s="373">
        <v>350</v>
      </c>
      <c r="H28" s="373">
        <f t="shared" si="5"/>
        <v>385.00000000000006</v>
      </c>
      <c r="M28" s="427"/>
    </row>
    <row r="29" spans="1:13" x14ac:dyDescent="0.25">
      <c r="A29" s="458"/>
      <c r="B29" s="382" t="s">
        <v>219</v>
      </c>
      <c r="C29" s="372" t="s">
        <v>74</v>
      </c>
      <c r="D29" s="373">
        <v>0.2</v>
      </c>
      <c r="E29" s="373">
        <v>6</v>
      </c>
      <c r="F29" s="373"/>
      <c r="G29" s="373">
        <v>199</v>
      </c>
      <c r="H29" s="373">
        <f t="shared" si="5"/>
        <v>39.800000000000004</v>
      </c>
    </row>
    <row r="30" spans="1:13" x14ac:dyDescent="0.25">
      <c r="A30" s="458"/>
      <c r="B30" s="382" t="s">
        <v>220</v>
      </c>
      <c r="C30" s="372" t="s">
        <v>74</v>
      </c>
      <c r="D30" s="373">
        <v>0.2</v>
      </c>
      <c r="E30" s="373">
        <v>6</v>
      </c>
      <c r="F30" s="373"/>
      <c r="G30" s="373">
        <v>640</v>
      </c>
      <c r="H30" s="373">
        <f t="shared" si="5"/>
        <v>128</v>
      </c>
    </row>
    <row r="31" spans="1:13" x14ac:dyDescent="0.25">
      <c r="A31" s="458"/>
      <c r="B31" s="382" t="s">
        <v>221</v>
      </c>
      <c r="C31" s="372" t="s">
        <v>74</v>
      </c>
      <c r="D31" s="373">
        <v>0.01</v>
      </c>
      <c r="E31" s="373">
        <v>4</v>
      </c>
      <c r="F31" s="373"/>
      <c r="G31" s="373">
        <v>952</v>
      </c>
      <c r="H31" s="373">
        <f t="shared" si="5"/>
        <v>9.52</v>
      </c>
    </row>
    <row r="32" spans="1:13" x14ac:dyDescent="0.25">
      <c r="A32" s="458"/>
      <c r="B32" s="382" t="s">
        <v>222</v>
      </c>
      <c r="C32" s="372" t="s">
        <v>74</v>
      </c>
      <c r="D32" s="373">
        <v>0.2</v>
      </c>
      <c r="E32" s="373">
        <v>7</v>
      </c>
      <c r="F32" s="373"/>
      <c r="G32" s="373">
        <v>151</v>
      </c>
      <c r="H32" s="373">
        <f t="shared" si="5"/>
        <v>30.200000000000003</v>
      </c>
    </row>
    <row r="33" spans="1:8" x14ac:dyDescent="0.25">
      <c r="A33" s="458"/>
      <c r="B33" s="382" t="s">
        <v>223</v>
      </c>
      <c r="C33" s="372" t="s">
        <v>74</v>
      </c>
      <c r="D33" s="373">
        <v>0.15</v>
      </c>
      <c r="E33" s="373">
        <v>35</v>
      </c>
      <c r="F33" s="373"/>
      <c r="G33" s="373">
        <v>531</v>
      </c>
      <c r="H33" s="373">
        <f t="shared" si="5"/>
        <v>79.649999999999991</v>
      </c>
    </row>
    <row r="34" spans="1:8" x14ac:dyDescent="0.25">
      <c r="A34" s="458"/>
      <c r="B34" s="382" t="s">
        <v>224</v>
      </c>
      <c r="C34" s="372" t="s">
        <v>74</v>
      </c>
      <c r="D34" s="373">
        <v>0.5</v>
      </c>
      <c r="E34" s="373">
        <v>4</v>
      </c>
      <c r="F34" s="373"/>
      <c r="G34" s="373">
        <v>87</v>
      </c>
      <c r="H34" s="373">
        <f t="shared" si="5"/>
        <v>43.5</v>
      </c>
    </row>
    <row r="35" spans="1:8" x14ac:dyDescent="0.25">
      <c r="A35" s="458"/>
      <c r="B35" s="382" t="s">
        <v>225</v>
      </c>
      <c r="C35" s="372" t="s">
        <v>74</v>
      </c>
      <c r="D35" s="373">
        <v>0.2</v>
      </c>
      <c r="E35" s="373">
        <v>8</v>
      </c>
      <c r="F35" s="373"/>
      <c r="G35" s="373">
        <v>128</v>
      </c>
      <c r="H35" s="373">
        <f t="shared" si="5"/>
        <v>25.6</v>
      </c>
    </row>
    <row r="36" spans="1:8" x14ac:dyDescent="0.25">
      <c r="A36" s="459"/>
      <c r="B36" s="455" t="s">
        <v>24</v>
      </c>
      <c r="C36" s="416"/>
      <c r="D36" s="416"/>
      <c r="E36" s="417">
        <f>SUM(E26:E35)</f>
        <v>135</v>
      </c>
      <c r="F36" s="417"/>
      <c r="G36" s="416"/>
      <c r="H36" s="418">
        <f>SUM(H26:H35)</f>
        <v>913.17000000000007</v>
      </c>
    </row>
    <row r="37" spans="1:8" ht="15" customHeight="1" x14ac:dyDescent="0.25"/>
    <row r="38" spans="1:8" ht="15.75" customHeight="1" x14ac:dyDescent="0.25">
      <c r="A38" s="496" t="s">
        <v>554</v>
      </c>
      <c r="B38" s="495"/>
      <c r="C38" s="495"/>
      <c r="D38" s="495"/>
      <c r="E38" s="495"/>
      <c r="F38" s="495"/>
      <c r="G38" s="495"/>
      <c r="H38" s="495"/>
    </row>
    <row r="39" spans="1:8" ht="13.5" customHeight="1" x14ac:dyDescent="0.25">
      <c r="A39" s="456" t="s">
        <v>58</v>
      </c>
      <c r="B39" s="432" t="s">
        <v>59</v>
      </c>
      <c r="C39" s="432" t="s">
        <v>34</v>
      </c>
      <c r="D39" s="432" t="s">
        <v>134</v>
      </c>
      <c r="E39" s="432" t="s">
        <v>60</v>
      </c>
      <c r="F39" s="432"/>
      <c r="G39" s="432" t="s">
        <v>61</v>
      </c>
      <c r="H39" s="432" t="s">
        <v>135</v>
      </c>
    </row>
    <row r="40" spans="1:8" x14ac:dyDescent="0.25">
      <c r="A40" s="457" t="s">
        <v>247</v>
      </c>
      <c r="B40" s="382" t="s">
        <v>217</v>
      </c>
      <c r="C40" s="372" t="s">
        <v>64</v>
      </c>
      <c r="D40" s="373">
        <v>1.1000000000000001</v>
      </c>
      <c r="E40" s="373">
        <v>45</v>
      </c>
      <c r="F40" s="373"/>
      <c r="G40" s="373">
        <v>350</v>
      </c>
      <c r="H40" s="373">
        <f t="shared" ref="H40:H47" si="6">G40*D40</f>
        <v>385.00000000000006</v>
      </c>
    </row>
    <row r="41" spans="1:8" x14ac:dyDescent="0.25">
      <c r="A41" s="411"/>
      <c r="B41" s="382" t="s">
        <v>226</v>
      </c>
      <c r="C41" s="372" t="s">
        <v>74</v>
      </c>
      <c r="D41" s="373">
        <v>0.35</v>
      </c>
      <c r="E41" s="373">
        <v>5</v>
      </c>
      <c r="F41" s="373"/>
      <c r="G41" s="373">
        <v>400</v>
      </c>
      <c r="H41" s="373">
        <f t="shared" si="6"/>
        <v>140</v>
      </c>
    </row>
    <row r="42" spans="1:8" x14ac:dyDescent="0.25">
      <c r="A42" s="411"/>
      <c r="B42" s="382" t="s">
        <v>216</v>
      </c>
      <c r="C42" s="372" t="s">
        <v>74</v>
      </c>
      <c r="D42" s="373">
        <v>0.1</v>
      </c>
      <c r="E42" s="373">
        <v>5</v>
      </c>
      <c r="F42" s="373"/>
      <c r="G42" s="373">
        <v>319</v>
      </c>
      <c r="H42" s="373">
        <f t="shared" si="6"/>
        <v>31.900000000000002</v>
      </c>
    </row>
    <row r="43" spans="1:8" x14ac:dyDescent="0.25">
      <c r="A43" s="411"/>
      <c r="B43" s="382" t="s">
        <v>220</v>
      </c>
      <c r="C43" s="372" t="s">
        <v>74</v>
      </c>
      <c r="D43" s="373">
        <v>0.2</v>
      </c>
      <c r="E43" s="373">
        <v>3</v>
      </c>
      <c r="F43" s="373"/>
      <c r="G43" s="373">
        <v>640</v>
      </c>
      <c r="H43" s="373">
        <f t="shared" si="6"/>
        <v>128</v>
      </c>
    </row>
    <row r="44" spans="1:8" x14ac:dyDescent="0.25">
      <c r="A44" s="411"/>
      <c r="B44" s="382" t="s">
        <v>221</v>
      </c>
      <c r="C44" s="372" t="s">
        <v>74</v>
      </c>
      <c r="D44" s="373">
        <v>0.05</v>
      </c>
      <c r="E44" s="373">
        <v>15</v>
      </c>
      <c r="F44" s="373"/>
      <c r="G44" s="373">
        <v>952</v>
      </c>
      <c r="H44" s="373">
        <f t="shared" si="6"/>
        <v>47.6</v>
      </c>
    </row>
    <row r="45" spans="1:8" x14ac:dyDescent="0.25">
      <c r="A45" s="411"/>
      <c r="B45" s="382" t="s">
        <v>227</v>
      </c>
      <c r="C45" s="372" t="s">
        <v>64</v>
      </c>
      <c r="D45" s="373">
        <v>1</v>
      </c>
      <c r="E45" s="373">
        <v>12</v>
      </c>
      <c r="F45" s="373"/>
      <c r="G45" s="373">
        <v>420.41</v>
      </c>
      <c r="H45" s="373">
        <f t="shared" si="6"/>
        <v>420.41</v>
      </c>
    </row>
    <row r="46" spans="1:8" x14ac:dyDescent="0.25">
      <c r="A46" s="411"/>
      <c r="B46" s="382" t="s">
        <v>225</v>
      </c>
      <c r="C46" s="372" t="s">
        <v>74</v>
      </c>
      <c r="D46" s="373">
        <v>0.2</v>
      </c>
      <c r="E46" s="373">
        <v>12</v>
      </c>
      <c r="F46" s="373"/>
      <c r="G46" s="373">
        <v>128</v>
      </c>
      <c r="H46" s="373">
        <f t="shared" si="6"/>
        <v>25.6</v>
      </c>
    </row>
    <row r="47" spans="1:8" x14ac:dyDescent="0.25">
      <c r="A47" s="411"/>
      <c r="B47" s="389" t="s">
        <v>555</v>
      </c>
      <c r="C47" s="390" t="s">
        <v>309</v>
      </c>
      <c r="D47" s="373">
        <v>1.1000000000000001</v>
      </c>
      <c r="E47" s="373">
        <v>15</v>
      </c>
      <c r="F47" s="373"/>
      <c r="G47" s="373">
        <v>290.81</v>
      </c>
      <c r="H47" s="373">
        <f t="shared" si="6"/>
        <v>319.89100000000002</v>
      </c>
    </row>
    <row r="48" spans="1:8" x14ac:dyDescent="0.25">
      <c r="A48" s="413"/>
      <c r="B48" s="455" t="s">
        <v>24</v>
      </c>
      <c r="C48" s="416"/>
      <c r="D48" s="416"/>
      <c r="E48" s="417">
        <f>SUM(E40:E47)</f>
        <v>112</v>
      </c>
      <c r="F48" s="417"/>
      <c r="G48" s="416"/>
      <c r="H48" s="418">
        <f>SUM(H40:H47)</f>
        <v>1498.4010000000001</v>
      </c>
    </row>
    <row r="49" spans="1:9" ht="14.1" customHeight="1" x14ac:dyDescent="0.25"/>
    <row r="50" spans="1:9" ht="15.75" customHeight="1" x14ac:dyDescent="0.25">
      <c r="A50" s="496" t="s">
        <v>556</v>
      </c>
      <c r="B50" s="495"/>
      <c r="C50" s="495"/>
      <c r="D50" s="495"/>
      <c r="E50" s="495"/>
      <c r="F50" s="495"/>
      <c r="G50" s="495"/>
      <c r="H50" s="495"/>
    </row>
    <row r="51" spans="1:9" ht="13.5" customHeight="1" x14ac:dyDescent="0.25">
      <c r="A51" s="456" t="s">
        <v>58</v>
      </c>
      <c r="B51" s="432" t="s">
        <v>59</v>
      </c>
      <c r="C51" s="432" t="s">
        <v>34</v>
      </c>
      <c r="D51" s="432" t="s">
        <v>134</v>
      </c>
      <c r="E51" s="432" t="s">
        <v>60</v>
      </c>
      <c r="F51" s="432"/>
      <c r="G51" s="432" t="s">
        <v>61</v>
      </c>
      <c r="H51" s="432" t="s">
        <v>135</v>
      </c>
    </row>
    <row r="52" spans="1:9" x14ac:dyDescent="0.25">
      <c r="A52" s="462" t="s">
        <v>248</v>
      </c>
      <c r="B52" s="460" t="s">
        <v>219</v>
      </c>
      <c r="C52" s="434" t="s">
        <v>228</v>
      </c>
      <c r="D52" s="435">
        <v>0.1</v>
      </c>
      <c r="E52" s="435">
        <v>7</v>
      </c>
      <c r="F52" s="435"/>
      <c r="G52" s="435">
        <v>305.55</v>
      </c>
      <c r="H52" s="435">
        <f>G52*D52</f>
        <v>30.555000000000003</v>
      </c>
    </row>
    <row r="53" spans="1:9" x14ac:dyDescent="0.25">
      <c r="A53" s="463"/>
      <c r="B53" s="461" t="s">
        <v>229</v>
      </c>
      <c r="C53" s="436" t="s">
        <v>230</v>
      </c>
      <c r="D53" s="437">
        <v>2.5</v>
      </c>
      <c r="E53" s="437">
        <v>40</v>
      </c>
      <c r="F53" s="437"/>
      <c r="G53" s="437">
        <v>390.39</v>
      </c>
      <c r="H53" s="437">
        <f>G53*D53</f>
        <v>975.97499999999991</v>
      </c>
    </row>
    <row r="54" spans="1:9" x14ac:dyDescent="0.25">
      <c r="A54" s="413"/>
      <c r="B54" s="464" t="s">
        <v>24</v>
      </c>
      <c r="C54" s="386"/>
      <c r="D54" s="386"/>
      <c r="E54" s="387">
        <f>SUM(E52:E53)</f>
        <v>47</v>
      </c>
      <c r="F54" s="387"/>
      <c r="G54" s="386"/>
      <c r="H54" s="388">
        <f>SUM(H52:H53)</f>
        <v>1006.5299999999999</v>
      </c>
    </row>
    <row r="55" spans="1:9" ht="15" customHeight="1" x14ac:dyDescent="0.25"/>
    <row r="56" spans="1:9" ht="15.75" customHeight="1" x14ac:dyDescent="0.25">
      <c r="A56" s="495" t="s">
        <v>231</v>
      </c>
      <c r="B56" s="495"/>
      <c r="C56" s="495"/>
      <c r="D56" s="495"/>
      <c r="E56" s="495"/>
      <c r="F56" s="495"/>
      <c r="G56" s="495"/>
      <c r="H56" s="495"/>
    </row>
    <row r="57" spans="1:9" ht="13.5" customHeight="1" x14ac:dyDescent="0.25">
      <c r="A57" s="456" t="s">
        <v>58</v>
      </c>
      <c r="B57" s="432" t="s">
        <v>59</v>
      </c>
      <c r="C57" s="432" t="s">
        <v>34</v>
      </c>
      <c r="D57" s="432" t="s">
        <v>134</v>
      </c>
      <c r="E57" s="432" t="s">
        <v>60</v>
      </c>
      <c r="F57" s="432"/>
      <c r="G57" s="432" t="s">
        <v>61</v>
      </c>
      <c r="H57" s="432" t="s">
        <v>135</v>
      </c>
    </row>
    <row r="58" spans="1:9" x14ac:dyDescent="0.25">
      <c r="A58" s="462" t="s">
        <v>249</v>
      </c>
      <c r="B58" s="460" t="s">
        <v>232</v>
      </c>
      <c r="C58" s="434" t="s">
        <v>64</v>
      </c>
      <c r="D58" s="435">
        <v>1.05</v>
      </c>
      <c r="E58" s="435">
        <v>50</v>
      </c>
      <c r="F58" s="435"/>
      <c r="G58" s="435">
        <v>300</v>
      </c>
      <c r="H58" s="435">
        <f>G58*D58</f>
        <v>315</v>
      </c>
    </row>
    <row r="59" spans="1:9" x14ac:dyDescent="0.25">
      <c r="A59" s="411"/>
      <c r="B59" s="382" t="s">
        <v>220</v>
      </c>
      <c r="C59" s="372" t="s">
        <v>74</v>
      </c>
      <c r="D59" s="373">
        <v>0.2</v>
      </c>
      <c r="E59" s="373">
        <v>6</v>
      </c>
      <c r="F59" s="373"/>
      <c r="G59" s="373">
        <v>640</v>
      </c>
      <c r="H59" s="373">
        <f>G59*D59</f>
        <v>128</v>
      </c>
    </row>
    <row r="60" spans="1:9" x14ac:dyDescent="0.25">
      <c r="A60" s="465"/>
      <c r="B60" s="460" t="s">
        <v>234</v>
      </c>
      <c r="C60" s="434" t="s">
        <v>233</v>
      </c>
      <c r="D60" s="435">
        <v>0.1</v>
      </c>
      <c r="E60" s="435">
        <v>10</v>
      </c>
      <c r="F60" s="435"/>
      <c r="G60" s="435">
        <v>429.83</v>
      </c>
      <c r="H60" s="435">
        <f>G60*D60</f>
        <v>42.983000000000004</v>
      </c>
    </row>
    <row r="61" spans="1:9" x14ac:dyDescent="0.25">
      <c r="A61" s="463"/>
      <c r="B61" s="461" t="s">
        <v>235</v>
      </c>
      <c r="C61" s="436" t="s">
        <v>228</v>
      </c>
      <c r="D61" s="437">
        <v>0.1</v>
      </c>
      <c r="E61" s="437">
        <v>6</v>
      </c>
      <c r="F61" s="437"/>
      <c r="G61" s="437">
        <v>565</v>
      </c>
      <c r="H61" s="437">
        <f>G61*D61</f>
        <v>56.5</v>
      </c>
    </row>
    <row r="62" spans="1:9" x14ac:dyDescent="0.25">
      <c r="A62" s="413"/>
      <c r="B62" s="464" t="s">
        <v>24</v>
      </c>
      <c r="C62" s="386"/>
      <c r="D62" s="386"/>
      <c r="E62" s="387">
        <f>SUM(E58:E61)</f>
        <v>72</v>
      </c>
      <c r="F62" s="386"/>
      <c r="G62" s="386"/>
      <c r="H62" s="388">
        <f>SUM(H58:H61)</f>
        <v>542.48299999999995</v>
      </c>
    </row>
    <row r="63" spans="1:9" ht="15.6" customHeight="1" x14ac:dyDescent="0.25">
      <c r="A63" s="260"/>
      <c r="B63" s="110"/>
      <c r="C63" s="110"/>
      <c r="D63" s="110"/>
      <c r="E63" s="110"/>
      <c r="F63" s="110"/>
      <c r="G63" s="110"/>
      <c r="H63" s="110"/>
    </row>
    <row r="64" spans="1:9" ht="15.75" customHeight="1" x14ac:dyDescent="0.25">
      <c r="A64" s="490" t="s">
        <v>236</v>
      </c>
      <c r="B64" s="491"/>
      <c r="C64" s="491"/>
      <c r="D64" s="491"/>
      <c r="E64" s="491"/>
      <c r="F64" s="491"/>
      <c r="G64" s="491"/>
      <c r="H64" s="492"/>
      <c r="I64" s="364"/>
    </row>
    <row r="65" spans="1:9" ht="13.5" customHeight="1" x14ac:dyDescent="0.25">
      <c r="A65" s="456" t="s">
        <v>32</v>
      </c>
      <c r="B65" s="432" t="s">
        <v>33</v>
      </c>
      <c r="C65" s="432" t="s">
        <v>34</v>
      </c>
      <c r="D65" s="432" t="s">
        <v>35</v>
      </c>
      <c r="E65" s="432" t="s">
        <v>60</v>
      </c>
      <c r="F65" s="433" t="s">
        <v>559</v>
      </c>
      <c r="G65" s="432" t="s">
        <v>38</v>
      </c>
      <c r="H65" s="433" t="s">
        <v>558</v>
      </c>
      <c r="I65" s="365"/>
    </row>
    <row r="66" spans="1:9" x14ac:dyDescent="0.25">
      <c r="A66" s="462" t="s">
        <v>250</v>
      </c>
      <c r="B66" s="460" t="s">
        <v>237</v>
      </c>
      <c r="C66" s="434" t="s">
        <v>64</v>
      </c>
      <c r="D66" s="435">
        <v>28</v>
      </c>
      <c r="E66" s="435">
        <f>E48</f>
        <v>112</v>
      </c>
      <c r="F66" s="435">
        <f>D66*E66</f>
        <v>3136</v>
      </c>
      <c r="G66" s="435">
        <f>H48</f>
        <v>1498.4010000000001</v>
      </c>
      <c r="H66" s="435">
        <f>D66*G66</f>
        <v>41955.228000000003</v>
      </c>
      <c r="I66" s="366"/>
    </row>
    <row r="67" spans="1:9" x14ac:dyDescent="0.25">
      <c r="A67" s="466"/>
      <c r="B67" s="461" t="s">
        <v>238</v>
      </c>
      <c r="C67" s="436" t="s">
        <v>64</v>
      </c>
      <c r="D67" s="437">
        <v>8</v>
      </c>
      <c r="E67" s="437">
        <f>E36</f>
        <v>135</v>
      </c>
      <c r="F67" s="437">
        <f>D67*E67</f>
        <v>1080</v>
      </c>
      <c r="G67" s="437">
        <f>H36</f>
        <v>913.17000000000007</v>
      </c>
      <c r="H67" s="437">
        <f>D67*G67</f>
        <v>7305.3600000000006</v>
      </c>
      <c r="I67" s="366"/>
    </row>
    <row r="68" spans="1:9" x14ac:dyDescent="0.25">
      <c r="A68" s="459"/>
      <c r="B68" s="464" t="s">
        <v>24</v>
      </c>
      <c r="C68" s="386"/>
      <c r="D68" s="386"/>
      <c r="E68" s="386"/>
      <c r="F68" s="387">
        <f>SUM(F66:F67)</f>
        <v>4216</v>
      </c>
      <c r="G68" s="386"/>
      <c r="H68" s="387">
        <f>SUM(H66:H67)</f>
        <v>49260.588000000003</v>
      </c>
      <c r="I68" s="367"/>
    </row>
  </sheetData>
  <mergeCells count="6">
    <mergeCell ref="A64:H64"/>
    <mergeCell ref="A1:K1"/>
    <mergeCell ref="A24:H24"/>
    <mergeCell ref="A38:H38"/>
    <mergeCell ref="A50:H50"/>
    <mergeCell ref="A56:H56"/>
  </mergeCells>
  <pageMargins left="0.75" right="0.75" top="1" bottom="1" header="0.511811023622047" footer="0.511811023622047"/>
  <pageSetup paperSize="9" orientation="portrait" horizontalDpi="300" verticalDpi="300"/>
  <ignoredErrors>
    <ignoredError sqref="G7:G9"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0"/>
  <sheetViews>
    <sheetView zoomScaleNormal="100" workbookViewId="0">
      <pane ySplit="5" topLeftCell="A6" activePane="bottomLeft" state="frozen"/>
      <selection pane="bottomLeft" activeCell="H8" sqref="H8"/>
    </sheetView>
  </sheetViews>
  <sheetFormatPr baseColWidth="10" defaultColWidth="8.5703125" defaultRowHeight="15" x14ac:dyDescent="0.25"/>
  <cols>
    <col min="1" max="1" width="8.85546875" customWidth="1"/>
    <col min="2" max="2" width="38" customWidth="1"/>
    <col min="3" max="3" width="7" customWidth="1"/>
    <col min="4" max="6" width="10" customWidth="1"/>
    <col min="7" max="7" width="13" customWidth="1"/>
    <col min="8" max="8" width="11" customWidth="1"/>
    <col min="9" max="9" width="13" customWidth="1"/>
    <col min="10" max="10" width="11.42578125" customWidth="1"/>
    <col min="11" max="11" width="13" customWidth="1"/>
  </cols>
  <sheetData>
    <row r="1" spans="1:14" ht="19.5" customHeight="1" x14ac:dyDescent="0.25">
      <c r="A1" s="497" t="s">
        <v>563</v>
      </c>
      <c r="B1" s="498"/>
      <c r="C1" s="498"/>
      <c r="D1" s="498"/>
      <c r="E1" s="498"/>
      <c r="F1" s="498"/>
      <c r="G1" s="498"/>
      <c r="H1" s="498"/>
      <c r="I1" s="498"/>
      <c r="J1" s="498"/>
      <c r="K1" s="498"/>
    </row>
    <row r="2" spans="1:14" x14ac:dyDescent="0.25">
      <c r="N2" s="42">
        <f>G19</f>
        <v>0</v>
      </c>
    </row>
    <row r="3" spans="1:14" ht="26.1" customHeight="1" x14ac:dyDescent="0.25">
      <c r="A3" s="406" t="s">
        <v>30</v>
      </c>
      <c r="B3" s="43">
        <v>700</v>
      </c>
      <c r="C3" s="406" t="s">
        <v>31</v>
      </c>
      <c r="D3" s="8">
        <v>0.2</v>
      </c>
      <c r="N3" s="42">
        <f>J19</f>
        <v>0</v>
      </c>
    </row>
    <row r="4" spans="1:14" ht="17.100000000000001" customHeight="1" x14ac:dyDescent="0.25">
      <c r="N4" s="42">
        <f>K19</f>
        <v>0</v>
      </c>
    </row>
    <row r="5" spans="1:14" ht="18" customHeight="1" x14ac:dyDescent="0.25">
      <c r="A5" s="473" t="s">
        <v>32</v>
      </c>
      <c r="B5" s="473" t="s">
        <v>33</v>
      </c>
      <c r="C5" s="473" t="s">
        <v>34</v>
      </c>
      <c r="D5" s="473" t="s">
        <v>35</v>
      </c>
      <c r="E5" s="473" t="s">
        <v>91</v>
      </c>
      <c r="F5" s="473" t="s">
        <v>322</v>
      </c>
      <c r="G5" s="473" t="s">
        <v>36</v>
      </c>
      <c r="H5" s="473" t="s">
        <v>37</v>
      </c>
      <c r="I5" s="473" t="s">
        <v>39</v>
      </c>
      <c r="J5" s="473" t="s">
        <v>38</v>
      </c>
      <c r="K5" s="473" t="s">
        <v>40</v>
      </c>
    </row>
    <row r="6" spans="1:14" x14ac:dyDescent="0.25">
      <c r="A6" s="117" t="s">
        <v>252</v>
      </c>
      <c r="B6" s="451" t="s">
        <v>562</v>
      </c>
      <c r="C6" s="451" t="s">
        <v>50</v>
      </c>
      <c r="D6" s="4">
        <v>0</v>
      </c>
      <c r="E6" s="402">
        <v>0</v>
      </c>
      <c r="F6" s="120">
        <f>D6*E6</f>
        <v>0</v>
      </c>
      <c r="G6" s="121">
        <f t="shared" ref="G6:G18" si="0">D6*E6/60*$B$3</f>
        <v>0</v>
      </c>
      <c r="H6" s="402">
        <v>0</v>
      </c>
      <c r="I6" s="122">
        <f t="shared" ref="I6:I18" si="1">$D$3</f>
        <v>0.2</v>
      </c>
      <c r="J6" s="121">
        <f t="shared" ref="J6:J18" si="2">D6*H6*(1+$D$3)</f>
        <v>0</v>
      </c>
      <c r="K6" s="121">
        <f t="shared" ref="K6:K18" si="3">G6+J6</f>
        <v>0</v>
      </c>
    </row>
    <row r="7" spans="1:14" x14ac:dyDescent="0.25">
      <c r="A7" s="117" t="s">
        <v>253</v>
      </c>
      <c r="B7" s="451" t="s">
        <v>564</v>
      </c>
      <c r="C7" s="451" t="s">
        <v>561</v>
      </c>
      <c r="D7" s="4">
        <v>0</v>
      </c>
      <c r="E7" s="402">
        <v>0</v>
      </c>
      <c r="F7" s="120">
        <f>D7*E7</f>
        <v>0</v>
      </c>
      <c r="G7" s="121">
        <f t="shared" si="0"/>
        <v>0</v>
      </c>
      <c r="H7" s="120">
        <v>350</v>
      </c>
      <c r="I7" s="122">
        <f t="shared" si="1"/>
        <v>0.2</v>
      </c>
      <c r="J7" s="121">
        <f t="shared" si="2"/>
        <v>0</v>
      </c>
      <c r="K7" s="121">
        <f t="shared" si="3"/>
        <v>0</v>
      </c>
    </row>
    <row r="8" spans="1:14" x14ac:dyDescent="0.25">
      <c r="A8" s="117" t="s">
        <v>254</v>
      </c>
      <c r="B8" s="451" t="s">
        <v>565</v>
      </c>
      <c r="C8" s="451" t="s">
        <v>561</v>
      </c>
      <c r="D8" s="4">
        <v>0</v>
      </c>
      <c r="E8" s="402">
        <v>0</v>
      </c>
      <c r="F8" s="120">
        <f t="shared" ref="F8:F12" si="4">D8*E8</f>
        <v>0</v>
      </c>
      <c r="G8" s="121">
        <f t="shared" si="0"/>
        <v>0</v>
      </c>
      <c r="H8" s="120">
        <v>375</v>
      </c>
      <c r="I8" s="122">
        <f t="shared" si="1"/>
        <v>0.2</v>
      </c>
      <c r="J8" s="121">
        <f t="shared" si="2"/>
        <v>0</v>
      </c>
      <c r="K8" s="121">
        <f t="shared" si="3"/>
        <v>0</v>
      </c>
    </row>
    <row r="9" spans="1:14" x14ac:dyDescent="0.25">
      <c r="A9" s="117" t="s">
        <v>255</v>
      </c>
      <c r="B9" s="451" t="s">
        <v>566</v>
      </c>
      <c r="C9" s="451" t="s">
        <v>50</v>
      </c>
      <c r="D9" s="4">
        <v>0</v>
      </c>
      <c r="E9" s="402">
        <v>0</v>
      </c>
      <c r="F9" s="120">
        <f t="shared" si="4"/>
        <v>0</v>
      </c>
      <c r="G9" s="121">
        <f t="shared" si="0"/>
        <v>0</v>
      </c>
      <c r="H9" s="359">
        <v>0</v>
      </c>
      <c r="I9" s="122">
        <f t="shared" si="1"/>
        <v>0.2</v>
      </c>
      <c r="J9" s="121">
        <f t="shared" si="2"/>
        <v>0</v>
      </c>
      <c r="K9" s="121">
        <f t="shared" si="3"/>
        <v>0</v>
      </c>
    </row>
    <row r="10" spans="1:14" x14ac:dyDescent="0.25">
      <c r="A10" s="117" t="s">
        <v>256</v>
      </c>
      <c r="B10" s="451" t="s">
        <v>567</v>
      </c>
      <c r="C10" s="451" t="s">
        <v>50</v>
      </c>
      <c r="D10" s="4">
        <v>0</v>
      </c>
      <c r="E10" s="402">
        <v>0</v>
      </c>
      <c r="F10" s="120">
        <f t="shared" si="4"/>
        <v>0</v>
      </c>
      <c r="G10" s="121">
        <f t="shared" si="0"/>
        <v>0</v>
      </c>
      <c r="H10" s="402">
        <v>0</v>
      </c>
      <c r="I10" s="122">
        <f t="shared" si="1"/>
        <v>0.2</v>
      </c>
      <c r="J10" s="121">
        <f t="shared" si="2"/>
        <v>0</v>
      </c>
      <c r="K10" s="121">
        <f t="shared" si="3"/>
        <v>0</v>
      </c>
    </row>
    <row r="11" spans="1:14" x14ac:dyDescent="0.25">
      <c r="A11" s="117" t="s">
        <v>257</v>
      </c>
      <c r="B11" s="451" t="s">
        <v>568</v>
      </c>
      <c r="C11" s="451" t="s">
        <v>50</v>
      </c>
      <c r="D11" s="4">
        <v>0</v>
      </c>
      <c r="E11" s="402">
        <v>0</v>
      </c>
      <c r="F11" s="120">
        <f t="shared" si="4"/>
        <v>0</v>
      </c>
      <c r="G11" s="121">
        <f t="shared" si="0"/>
        <v>0</v>
      </c>
      <c r="H11" s="402">
        <v>0</v>
      </c>
      <c r="I11" s="122">
        <f t="shared" si="1"/>
        <v>0.2</v>
      </c>
      <c r="J11" s="121">
        <f t="shared" si="2"/>
        <v>0</v>
      </c>
      <c r="K11" s="121">
        <f t="shared" si="3"/>
        <v>0</v>
      </c>
    </row>
    <row r="12" spans="1:14" x14ac:dyDescent="0.25">
      <c r="A12" s="117" t="s">
        <v>258</v>
      </c>
      <c r="B12" s="451" t="s">
        <v>569</v>
      </c>
      <c r="C12" s="451" t="s">
        <v>50</v>
      </c>
      <c r="D12" s="4">
        <v>0</v>
      </c>
      <c r="E12" s="402">
        <v>0</v>
      </c>
      <c r="F12" s="120">
        <f t="shared" si="4"/>
        <v>0</v>
      </c>
      <c r="G12" s="121">
        <f t="shared" si="0"/>
        <v>0</v>
      </c>
      <c r="H12" s="402">
        <v>0</v>
      </c>
      <c r="I12" s="122">
        <f t="shared" si="1"/>
        <v>0.2</v>
      </c>
      <c r="J12" s="121">
        <f t="shared" si="2"/>
        <v>0</v>
      </c>
      <c r="K12" s="121">
        <f t="shared" si="3"/>
        <v>0</v>
      </c>
    </row>
    <row r="13" spans="1:14" x14ac:dyDescent="0.25">
      <c r="A13" s="117" t="s">
        <v>259</v>
      </c>
      <c r="B13" s="451" t="s">
        <v>570</v>
      </c>
      <c r="C13" s="451" t="s">
        <v>571</v>
      </c>
      <c r="D13" s="4">
        <v>0</v>
      </c>
      <c r="E13" s="120">
        <v>60</v>
      </c>
      <c r="F13" s="120">
        <f t="shared" ref="F13:F18" si="5">D13*E13</f>
        <v>0</v>
      </c>
      <c r="G13" s="44">
        <f t="shared" si="0"/>
        <v>0</v>
      </c>
      <c r="H13" s="359">
        <v>0</v>
      </c>
      <c r="I13" s="5">
        <f t="shared" si="1"/>
        <v>0.2</v>
      </c>
      <c r="J13" s="44">
        <f t="shared" si="2"/>
        <v>0</v>
      </c>
      <c r="K13" s="44">
        <f t="shared" si="3"/>
        <v>0</v>
      </c>
    </row>
    <row r="14" spans="1:14" x14ac:dyDescent="0.25">
      <c r="A14" s="6"/>
      <c r="B14" s="45"/>
      <c r="C14" s="45"/>
      <c r="D14" s="4">
        <v>0</v>
      </c>
      <c r="E14" s="402">
        <v>0</v>
      </c>
      <c r="F14" s="120">
        <f t="shared" si="5"/>
        <v>0</v>
      </c>
      <c r="G14" s="125">
        <f t="shared" si="0"/>
        <v>0</v>
      </c>
      <c r="H14" s="476">
        <v>0</v>
      </c>
      <c r="I14" s="126">
        <f t="shared" si="1"/>
        <v>0.2</v>
      </c>
      <c r="J14" s="125">
        <f t="shared" si="2"/>
        <v>0</v>
      </c>
      <c r="K14" s="125">
        <f t="shared" si="3"/>
        <v>0</v>
      </c>
    </row>
    <row r="15" spans="1:14" x14ac:dyDescent="0.25">
      <c r="A15" s="6"/>
      <c r="B15" s="45"/>
      <c r="C15" s="45"/>
      <c r="D15" s="4">
        <v>0</v>
      </c>
      <c r="E15" s="402">
        <v>0</v>
      </c>
      <c r="F15" s="120">
        <f t="shared" si="5"/>
        <v>0</v>
      </c>
      <c r="G15" s="125">
        <f t="shared" ref="G15:G16" si="6">D15*E15/60*$B$3</f>
        <v>0</v>
      </c>
      <c r="H15" s="476">
        <v>0</v>
      </c>
      <c r="I15" s="126">
        <f t="shared" si="1"/>
        <v>0.2</v>
      </c>
      <c r="J15" s="125">
        <f t="shared" ref="J15:J16" si="7">D15*H15*(1+$D$3)</f>
        <v>0</v>
      </c>
      <c r="K15" s="125">
        <f t="shared" ref="K15:K16" si="8">G15+J15</f>
        <v>0</v>
      </c>
    </row>
    <row r="16" spans="1:14" x14ac:dyDescent="0.25">
      <c r="A16" s="6"/>
      <c r="B16" s="45"/>
      <c r="C16" s="45"/>
      <c r="D16" s="4">
        <v>0</v>
      </c>
      <c r="E16" s="402">
        <v>0</v>
      </c>
      <c r="F16" s="120">
        <f t="shared" si="5"/>
        <v>0</v>
      </c>
      <c r="G16" s="125">
        <f t="shared" si="6"/>
        <v>0</v>
      </c>
      <c r="H16" s="476">
        <v>0</v>
      </c>
      <c r="I16" s="126">
        <f t="shared" si="1"/>
        <v>0.2</v>
      </c>
      <c r="J16" s="125">
        <f t="shared" si="7"/>
        <v>0</v>
      </c>
      <c r="K16" s="125">
        <f t="shared" si="8"/>
        <v>0</v>
      </c>
    </row>
    <row r="17" spans="1:11" x14ac:dyDescent="0.25">
      <c r="A17" s="6"/>
      <c r="B17" s="45"/>
      <c r="C17" s="45"/>
      <c r="D17" s="4">
        <v>0</v>
      </c>
      <c r="E17" s="402">
        <v>0</v>
      </c>
      <c r="F17" s="120">
        <f t="shared" si="5"/>
        <v>0</v>
      </c>
      <c r="G17" s="125">
        <f t="shared" si="0"/>
        <v>0</v>
      </c>
      <c r="H17" s="476">
        <v>0</v>
      </c>
      <c r="I17" s="126">
        <f t="shared" si="1"/>
        <v>0.2</v>
      </c>
      <c r="J17" s="125">
        <f t="shared" si="2"/>
        <v>0</v>
      </c>
      <c r="K17" s="125">
        <f t="shared" si="3"/>
        <v>0</v>
      </c>
    </row>
    <row r="18" spans="1:11" x14ac:dyDescent="0.25">
      <c r="A18" s="6"/>
      <c r="B18" s="45"/>
      <c r="C18" s="45"/>
      <c r="D18" s="4">
        <v>0</v>
      </c>
      <c r="E18" s="402">
        <v>0</v>
      </c>
      <c r="F18" s="120">
        <f t="shared" si="5"/>
        <v>0</v>
      </c>
      <c r="G18" s="125">
        <f t="shared" si="0"/>
        <v>0</v>
      </c>
      <c r="H18" s="476">
        <v>0</v>
      </c>
      <c r="I18" s="126">
        <f t="shared" si="1"/>
        <v>0.2</v>
      </c>
      <c r="J18" s="125">
        <f t="shared" si="2"/>
        <v>0</v>
      </c>
      <c r="K18" s="125">
        <f t="shared" si="3"/>
        <v>0</v>
      </c>
    </row>
    <row r="19" spans="1:11" x14ac:dyDescent="0.25">
      <c r="A19" s="39" t="s">
        <v>24</v>
      </c>
      <c r="B19" s="39" t="s">
        <v>251</v>
      </c>
      <c r="C19" s="39"/>
      <c r="D19" s="39"/>
      <c r="E19" s="46"/>
      <c r="F19" s="46">
        <f>SUM(F6:F18)</f>
        <v>0</v>
      </c>
      <c r="G19" s="40">
        <f>SUM(G6:G18)</f>
        <v>0</v>
      </c>
      <c r="H19" s="39"/>
      <c r="I19" s="7"/>
      <c r="J19" s="46">
        <f>SUM(J6:J18)</f>
        <v>0</v>
      </c>
      <c r="K19" s="40">
        <f>SUM(K6:K18)</f>
        <v>0</v>
      </c>
    </row>
    <row r="20" spans="1:11" x14ac:dyDescent="0.25">
      <c r="D20" s="499" t="s">
        <v>323</v>
      </c>
      <c r="E20" s="500"/>
      <c r="F20" s="259">
        <f>F19/60</f>
        <v>0</v>
      </c>
      <c r="G20" s="475"/>
    </row>
  </sheetData>
  <mergeCells count="2">
    <mergeCell ref="A1:K1"/>
    <mergeCell ref="D20:E20"/>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d513de-a879-4b9f-8129-8b8bd27643d1">
      <Terms xmlns="http://schemas.microsoft.com/office/infopath/2007/PartnerControls"/>
    </lcf76f155ced4ddcb4097134ff3c332f>
    <TaxCatchAll xmlns="c4bdf370-a96c-4f91-ae25-36d3af8059d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5766BABDF97D049AB2249BA4721AF53" ma:contentTypeVersion="19" ma:contentTypeDescription="Opprett et nytt dokument." ma:contentTypeScope="" ma:versionID="7feec76009c5ee40c3484722f565bfe3">
  <xsd:schema xmlns:xsd="http://www.w3.org/2001/XMLSchema" xmlns:xs="http://www.w3.org/2001/XMLSchema" xmlns:p="http://schemas.microsoft.com/office/2006/metadata/properties" xmlns:ns2="add513de-a879-4b9f-8129-8b8bd27643d1" xmlns:ns3="c4bdf370-a96c-4f91-ae25-36d3af8059d2" targetNamespace="http://schemas.microsoft.com/office/2006/metadata/properties" ma:root="true" ma:fieldsID="bdcb8bdf2a1808070a264bfe6f617e30" ns2:_="" ns3:_="">
    <xsd:import namespace="add513de-a879-4b9f-8129-8b8bd27643d1"/>
    <xsd:import namespace="c4bdf370-a96c-4f91-ae25-36d3af8059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513de-a879-4b9f-8129-8b8bd27643d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21ec0f69-f17c-4c65-b050-f69b96af803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bdf370-a96c-4f91-ae25-36d3af8059d2" elementFormDefault="qualified">
    <xsd:import namespace="http://schemas.microsoft.com/office/2006/documentManagement/types"/>
    <xsd:import namespace="http://schemas.microsoft.com/office/infopath/2007/PartnerControls"/>
    <xsd:element name="SharedWithUsers" ma:index="10" nillable="true" ma:displayName="Del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description="" ma:internalName="SharedWithDetails" ma:readOnly="true">
      <xsd:simpleType>
        <xsd:restriction base="dms:Note">
          <xsd:maxLength value="255"/>
        </xsd:restriction>
      </xsd:simpleType>
    </xsd:element>
    <xsd:element name="TaxCatchAll" ma:index="22" nillable="true" ma:displayName="Taxonomy Catch All Column" ma:hidden="true" ma:list="{9ae276b9-9d78-4d6f-8317-17e8cd7d813d}" ma:internalName="TaxCatchAll" ma:showField="CatchAllData" ma:web="c4bdf370-a96c-4f91-ae25-36d3af80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6CFB91-1544-471B-96FE-9B174C9BF7B1}">
  <ds:schemaRefs>
    <ds:schemaRef ds:uri="http://schemas.microsoft.com/office/2006/metadata/properties"/>
    <ds:schemaRef ds:uri="http://schemas.microsoft.com/office/infopath/2007/PartnerControls"/>
    <ds:schemaRef ds:uri="add513de-a879-4b9f-8129-8b8bd27643d1"/>
    <ds:schemaRef ds:uri="c4bdf370-a96c-4f91-ae25-36d3af8059d2"/>
  </ds:schemaRefs>
</ds:datastoreItem>
</file>

<file path=customXml/itemProps2.xml><?xml version="1.0" encoding="utf-8"?>
<ds:datastoreItem xmlns:ds="http://schemas.openxmlformats.org/officeDocument/2006/customXml" ds:itemID="{BB8AB7E5-0B70-459B-91C2-AE750D8F9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513de-a879-4b9f-8129-8b8bd27643d1"/>
    <ds:schemaRef ds:uri="c4bdf370-a96c-4f91-ae25-36d3af805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6238C-D091-4829-9E5B-2ECAFBD9EA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9</vt:i4>
      </vt:variant>
    </vt:vector>
  </HeadingPairs>
  <TitlesOfParts>
    <vt:vector size="9" baseType="lpstr">
      <vt:lpstr>Sammendrag</vt:lpstr>
      <vt:lpstr>01 Befaring</vt:lpstr>
      <vt:lpstr>02 Adm</vt:lpstr>
      <vt:lpstr>03 Risiko</vt:lpstr>
      <vt:lpstr>04 Riving</vt:lpstr>
      <vt:lpstr>05 Tømrer</vt:lpstr>
      <vt:lpstr>06 Betong</vt:lpstr>
      <vt:lpstr>07 Våtrom</vt:lpstr>
      <vt:lpstr>08 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Ole Håvard Olsen</cp:lastModifiedBy>
  <cp:revision>0</cp:revision>
  <dcterms:created xsi:type="dcterms:W3CDTF">2026-04-15T12:23:03Z</dcterms:created>
  <dcterms:modified xsi:type="dcterms:W3CDTF">2026-09-08T08:18:20Z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0x010100C5766BABDF97D049AB2249BA4721AF53</vt:lpwstr>
  </property>
  <property fmtid="{D5CDD505-2E9C-101B-9397-08002B2CF9AE}" pid="3" name="MediaServiceImageTags">
    <vt:lpwstr/>
  </property>
</Properties>
</file>